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445" windowWidth="10815" windowHeight="2670" firstSheet="21" activeTab="23"/>
  </bookViews>
  <sheets>
    <sheet name="2A-uno(A)" sheetId="6" state="hidden" r:id="rId1"/>
    <sheet name="2A-uno(P)" sheetId="10" state="hidden" r:id="rId2"/>
    <sheet name="2A-dos(A)" sheetId="57" r:id="rId3"/>
    <sheet name="2A-dos(P)" sheetId="58" r:id="rId4"/>
    <sheet name="2B-uno(A)" sheetId="14" state="hidden" r:id="rId5"/>
    <sheet name="2B-uno(P)" sheetId="15" state="hidden" r:id="rId6"/>
    <sheet name="2A-tres(A)" sheetId="63" r:id="rId7"/>
    <sheet name="2A-tres(P)" sheetId="64" r:id="rId8"/>
    <sheet name="2A-cuatro(A)" sheetId="71" r:id="rId9"/>
    <sheet name="2A-cuatro(P)" sheetId="72" r:id="rId10"/>
    <sheet name="2B-dos(A)" sheetId="59" r:id="rId11"/>
    <sheet name="2B-dos(P)" sheetId="60" r:id="rId12"/>
    <sheet name="2C-uno(A)" sheetId="22" state="hidden" r:id="rId13"/>
    <sheet name="2C-uno(P)" sheetId="26" r:id="rId14"/>
    <sheet name="2B-tres(A)" sheetId="68" r:id="rId15"/>
    <sheet name="2B-cuatro(A)" sheetId="70" r:id="rId16"/>
    <sheet name="2B-cuatro(P)" sheetId="69" r:id="rId17"/>
    <sheet name="2B-tres(P)" sheetId="67" r:id="rId18"/>
    <sheet name="2C-dos(A)" sheetId="61" r:id="rId19"/>
    <sheet name="2C-dos(P)" sheetId="62" r:id="rId20"/>
    <sheet name="2C-tres(A)" sheetId="66" r:id="rId21"/>
    <sheet name="2C-tres(P)" sheetId="65" r:id="rId22"/>
    <sheet name="2C-cuatro(A)" sheetId="73" r:id="rId23"/>
    <sheet name="2C-cuatro(P)" sheetId="74" r:id="rId24"/>
    <sheet name="Promedios 2A" sheetId="43" r:id="rId25"/>
    <sheet name="Promedios 2B" sheetId="49" r:id="rId26"/>
    <sheet name="Promedios 2-C" sheetId="56" r:id="rId27"/>
  </sheets>
  <calcPr calcId="145621"/>
</workbook>
</file>

<file path=xl/calcChain.xml><?xml version="1.0" encoding="utf-8"?>
<calcChain xmlns="http://schemas.openxmlformats.org/spreadsheetml/2006/main">
  <c r="I8" i="72" l="1"/>
  <c r="I9" i="72"/>
  <c r="I10" i="72"/>
  <c r="I11" i="72"/>
  <c r="I12" i="72"/>
  <c r="I13" i="72"/>
  <c r="I14" i="72"/>
  <c r="I15" i="72"/>
  <c r="I16" i="72"/>
  <c r="I17" i="72"/>
  <c r="I18" i="72"/>
  <c r="I19" i="72"/>
  <c r="I20" i="72"/>
  <c r="I21" i="72"/>
  <c r="I22" i="72"/>
  <c r="I23" i="72"/>
  <c r="I24" i="72"/>
  <c r="I25" i="72"/>
  <c r="I26" i="72"/>
  <c r="I27" i="72"/>
  <c r="I28" i="72"/>
  <c r="I29" i="72"/>
  <c r="I30" i="72"/>
  <c r="I31" i="72"/>
  <c r="I32" i="72"/>
  <c r="I33" i="72"/>
  <c r="I34" i="72"/>
  <c r="I35" i="72"/>
  <c r="I36" i="72"/>
  <c r="I7" i="72"/>
  <c r="G18" i="56" l="1"/>
  <c r="G29" i="56"/>
  <c r="G8" i="74"/>
  <c r="G9" i="74"/>
  <c r="G10" i="74"/>
  <c r="G11" i="74"/>
  <c r="G12" i="74"/>
  <c r="G13" i="74"/>
  <c r="G14" i="74"/>
  <c r="G15" i="74"/>
  <c r="G16" i="74"/>
  <c r="G17" i="74"/>
  <c r="G18" i="74"/>
  <c r="G19" i="74"/>
  <c r="G20" i="74"/>
  <c r="G21" i="74"/>
  <c r="G22" i="74"/>
  <c r="G23" i="74"/>
  <c r="G24" i="74"/>
  <c r="G25" i="74"/>
  <c r="G26" i="74"/>
  <c r="G27" i="74"/>
  <c r="G28" i="74"/>
  <c r="G29" i="74"/>
  <c r="G30" i="74"/>
  <c r="G31" i="74"/>
  <c r="G32" i="74"/>
  <c r="G7" i="74"/>
  <c r="P32" i="74"/>
  <c r="O32" i="74"/>
  <c r="N32" i="74"/>
  <c r="I32" i="74"/>
  <c r="P31" i="74"/>
  <c r="O31" i="74"/>
  <c r="N31" i="74"/>
  <c r="I31" i="74"/>
  <c r="P30" i="74"/>
  <c r="O30" i="74"/>
  <c r="N30" i="74"/>
  <c r="I30" i="74"/>
  <c r="P29" i="74"/>
  <c r="O29" i="74"/>
  <c r="N29" i="74"/>
  <c r="I29" i="74"/>
  <c r="P28" i="74"/>
  <c r="O28" i="74"/>
  <c r="N28" i="74"/>
  <c r="M28" i="74"/>
  <c r="I28" i="74"/>
  <c r="P27" i="74"/>
  <c r="O27" i="74"/>
  <c r="N27" i="74"/>
  <c r="I27" i="74"/>
  <c r="P26" i="74"/>
  <c r="O26" i="74"/>
  <c r="N26" i="74"/>
  <c r="I26" i="74"/>
  <c r="P25" i="74"/>
  <c r="O25" i="74"/>
  <c r="N25" i="74"/>
  <c r="I25" i="74"/>
  <c r="P24" i="74"/>
  <c r="O24" i="74"/>
  <c r="N24" i="74"/>
  <c r="I24" i="74"/>
  <c r="P23" i="74"/>
  <c r="O23" i="74"/>
  <c r="N23" i="74"/>
  <c r="I23" i="74"/>
  <c r="P22" i="74"/>
  <c r="O22" i="74"/>
  <c r="N22" i="74"/>
  <c r="I22" i="74"/>
  <c r="P21" i="74"/>
  <c r="O21" i="74"/>
  <c r="N21" i="74"/>
  <c r="I21" i="74"/>
  <c r="P20" i="74"/>
  <c r="O20" i="74"/>
  <c r="N20" i="74"/>
  <c r="I20" i="74"/>
  <c r="P19" i="74"/>
  <c r="O19" i="74"/>
  <c r="N19" i="74"/>
  <c r="I19" i="74"/>
  <c r="P18" i="74"/>
  <c r="O18" i="74"/>
  <c r="N18" i="74"/>
  <c r="I18" i="74"/>
  <c r="P17" i="74"/>
  <c r="O17" i="74"/>
  <c r="N17" i="74"/>
  <c r="I17" i="74"/>
  <c r="P16" i="74"/>
  <c r="O16" i="74"/>
  <c r="N16" i="74"/>
  <c r="I16" i="74"/>
  <c r="P15" i="74"/>
  <c r="O15" i="74"/>
  <c r="N15" i="74"/>
  <c r="I15" i="74"/>
  <c r="P14" i="74"/>
  <c r="O14" i="74"/>
  <c r="N14" i="74"/>
  <c r="I14" i="74"/>
  <c r="P13" i="74"/>
  <c r="O13" i="74"/>
  <c r="N13" i="74"/>
  <c r="I13" i="74"/>
  <c r="P12" i="74"/>
  <c r="O12" i="74"/>
  <c r="N12" i="74"/>
  <c r="I12" i="74"/>
  <c r="P11" i="74"/>
  <c r="O11" i="74"/>
  <c r="N11" i="74"/>
  <c r="I11" i="74"/>
  <c r="P10" i="74"/>
  <c r="O10" i="74"/>
  <c r="N10" i="74"/>
  <c r="I10" i="74"/>
  <c r="P9" i="74"/>
  <c r="O9" i="74"/>
  <c r="N9" i="74"/>
  <c r="I9" i="74"/>
  <c r="P8" i="74"/>
  <c r="O8" i="74"/>
  <c r="N8" i="74"/>
  <c r="I8" i="74"/>
  <c r="P7" i="74"/>
  <c r="O7" i="74"/>
  <c r="N7" i="74"/>
  <c r="I7" i="74"/>
  <c r="AE34" i="73"/>
  <c r="J32" i="74" s="1"/>
  <c r="K32" i="74" s="1"/>
  <c r="L32" i="74" s="1"/>
  <c r="M32" i="74" s="1"/>
  <c r="G33" i="56" s="1"/>
  <c r="Y34" i="73"/>
  <c r="W34" i="73"/>
  <c r="X34" i="73" s="1"/>
  <c r="AE33" i="73"/>
  <c r="J31" i="74" s="1"/>
  <c r="K31" i="74" s="1"/>
  <c r="L31" i="74" s="1"/>
  <c r="M31" i="74" s="1"/>
  <c r="G32" i="56" s="1"/>
  <c r="Y33" i="73"/>
  <c r="W33" i="73"/>
  <c r="X33" i="73" s="1"/>
  <c r="AE32" i="73"/>
  <c r="J30" i="74" s="1"/>
  <c r="K30" i="74" s="1"/>
  <c r="L30" i="74" s="1"/>
  <c r="M30" i="74" s="1"/>
  <c r="G31" i="56" s="1"/>
  <c r="Y32" i="73"/>
  <c r="W32" i="73"/>
  <c r="X32" i="73" s="1"/>
  <c r="AE31" i="73"/>
  <c r="J29" i="74" s="1"/>
  <c r="K29" i="74" s="1"/>
  <c r="L29" i="74" s="1"/>
  <c r="M29" i="74" s="1"/>
  <c r="G30" i="56" s="1"/>
  <c r="Y31" i="73"/>
  <c r="W31" i="73"/>
  <c r="X31" i="73" s="1"/>
  <c r="AE30" i="73"/>
  <c r="J28" i="74" s="1"/>
  <c r="K28" i="74" s="1"/>
  <c r="Y30" i="73"/>
  <c r="W30" i="73"/>
  <c r="X30" i="73" s="1"/>
  <c r="AE29" i="73"/>
  <c r="J27" i="74" s="1"/>
  <c r="K27" i="74" s="1"/>
  <c r="L27" i="74" s="1"/>
  <c r="M27" i="74" s="1"/>
  <c r="G28" i="56" s="1"/>
  <c r="Y29" i="73"/>
  <c r="W29" i="73"/>
  <c r="X29" i="73" s="1"/>
  <c r="AE28" i="73"/>
  <c r="J26" i="74" s="1"/>
  <c r="K26" i="74" s="1"/>
  <c r="L26" i="74" s="1"/>
  <c r="M26" i="74" s="1"/>
  <c r="G27" i="56" s="1"/>
  <c r="Y28" i="73"/>
  <c r="W28" i="73"/>
  <c r="X28" i="73" s="1"/>
  <c r="AE27" i="73"/>
  <c r="J25" i="74" s="1"/>
  <c r="K25" i="74" s="1"/>
  <c r="L25" i="74" s="1"/>
  <c r="M25" i="74" s="1"/>
  <c r="G26" i="56" s="1"/>
  <c r="Y27" i="73"/>
  <c r="W27" i="73"/>
  <c r="X27" i="73" s="1"/>
  <c r="AE26" i="73"/>
  <c r="J24" i="74" s="1"/>
  <c r="K24" i="74" s="1"/>
  <c r="L24" i="74" s="1"/>
  <c r="M24" i="74" s="1"/>
  <c r="G25" i="56" s="1"/>
  <c r="Y26" i="73"/>
  <c r="W26" i="73"/>
  <c r="X26" i="73" s="1"/>
  <c r="AE25" i="73"/>
  <c r="J23" i="74" s="1"/>
  <c r="K23" i="74" s="1"/>
  <c r="L23" i="74" s="1"/>
  <c r="M23" i="74" s="1"/>
  <c r="G24" i="56" s="1"/>
  <c r="Y25" i="73"/>
  <c r="W25" i="73"/>
  <c r="X25" i="73" s="1"/>
  <c r="AE24" i="73"/>
  <c r="J22" i="74" s="1"/>
  <c r="K22" i="74" s="1"/>
  <c r="L22" i="74" s="1"/>
  <c r="M22" i="74" s="1"/>
  <c r="G23" i="56" s="1"/>
  <c r="Y24" i="73"/>
  <c r="W24" i="73"/>
  <c r="X24" i="73" s="1"/>
  <c r="AE23" i="73"/>
  <c r="J21" i="74" s="1"/>
  <c r="K21" i="74" s="1"/>
  <c r="L21" i="74" s="1"/>
  <c r="M21" i="74" s="1"/>
  <c r="G22" i="56" s="1"/>
  <c r="Y23" i="73"/>
  <c r="W23" i="73"/>
  <c r="X23" i="73" s="1"/>
  <c r="AE22" i="73"/>
  <c r="J20" i="74" s="1"/>
  <c r="K20" i="74" s="1"/>
  <c r="L20" i="74" s="1"/>
  <c r="M20" i="74" s="1"/>
  <c r="G21" i="56" s="1"/>
  <c r="Y22" i="73"/>
  <c r="W22" i="73"/>
  <c r="X22" i="73" s="1"/>
  <c r="AE21" i="73"/>
  <c r="J19" i="74" s="1"/>
  <c r="K19" i="74" s="1"/>
  <c r="L19" i="74" s="1"/>
  <c r="M19" i="74" s="1"/>
  <c r="G20" i="56" s="1"/>
  <c r="Y21" i="73"/>
  <c r="W21" i="73"/>
  <c r="X21" i="73" s="1"/>
  <c r="AE20" i="73"/>
  <c r="J18" i="74" s="1"/>
  <c r="K18" i="74" s="1"/>
  <c r="L18" i="74" s="1"/>
  <c r="M18" i="74" s="1"/>
  <c r="G19" i="56" s="1"/>
  <c r="Y20" i="73"/>
  <c r="W20" i="73"/>
  <c r="X20" i="73" s="1"/>
  <c r="AE19" i="73"/>
  <c r="J17" i="74" s="1"/>
  <c r="K17" i="74" s="1"/>
  <c r="L17" i="74" s="1"/>
  <c r="M17" i="74" s="1"/>
  <c r="Y19" i="73"/>
  <c r="W19" i="73"/>
  <c r="X19" i="73" s="1"/>
  <c r="AE18" i="73"/>
  <c r="J16" i="74" s="1"/>
  <c r="K16" i="74" s="1"/>
  <c r="L16" i="74" s="1"/>
  <c r="M16" i="74" s="1"/>
  <c r="G17" i="56" s="1"/>
  <c r="Y18" i="73"/>
  <c r="W18" i="73"/>
  <c r="X18" i="73" s="1"/>
  <c r="AE17" i="73"/>
  <c r="J15" i="74" s="1"/>
  <c r="K15" i="74" s="1"/>
  <c r="L15" i="74" s="1"/>
  <c r="M15" i="74" s="1"/>
  <c r="G16" i="56" s="1"/>
  <c r="Y17" i="73"/>
  <c r="W17" i="73"/>
  <c r="X17" i="73" s="1"/>
  <c r="AE16" i="73"/>
  <c r="J14" i="74" s="1"/>
  <c r="K14" i="74" s="1"/>
  <c r="L14" i="74" s="1"/>
  <c r="M14" i="74" s="1"/>
  <c r="G15" i="56" s="1"/>
  <c r="Y16" i="73"/>
  <c r="W16" i="73"/>
  <c r="X16" i="73" s="1"/>
  <c r="AE15" i="73"/>
  <c r="J13" i="74" s="1"/>
  <c r="K13" i="74" s="1"/>
  <c r="L13" i="74" s="1"/>
  <c r="M13" i="74" s="1"/>
  <c r="G14" i="56" s="1"/>
  <c r="Y15" i="73"/>
  <c r="W15" i="73"/>
  <c r="X15" i="73" s="1"/>
  <c r="AE14" i="73"/>
  <c r="J12" i="74" s="1"/>
  <c r="K12" i="74" s="1"/>
  <c r="L12" i="74" s="1"/>
  <c r="M12" i="74" s="1"/>
  <c r="G13" i="56" s="1"/>
  <c r="Y14" i="73"/>
  <c r="W14" i="73"/>
  <c r="X14" i="73" s="1"/>
  <c r="AE13" i="73"/>
  <c r="J11" i="74" s="1"/>
  <c r="K11" i="74" s="1"/>
  <c r="L11" i="74" s="1"/>
  <c r="M11" i="74" s="1"/>
  <c r="G12" i="56" s="1"/>
  <c r="Y13" i="73"/>
  <c r="W13" i="73"/>
  <c r="X13" i="73" s="1"/>
  <c r="AE12" i="73"/>
  <c r="J10" i="74" s="1"/>
  <c r="K10" i="74" s="1"/>
  <c r="L10" i="74" s="1"/>
  <c r="M10" i="74" s="1"/>
  <c r="G11" i="56" s="1"/>
  <c r="Y12" i="73"/>
  <c r="W12" i="73"/>
  <c r="X12" i="73" s="1"/>
  <c r="AE11" i="73"/>
  <c r="J9" i="74" s="1"/>
  <c r="K9" i="74" s="1"/>
  <c r="L9" i="74" s="1"/>
  <c r="M9" i="74" s="1"/>
  <c r="G10" i="56" s="1"/>
  <c r="Y11" i="73"/>
  <c r="W11" i="73"/>
  <c r="X11" i="73" s="1"/>
  <c r="AE10" i="73"/>
  <c r="J8" i="74" s="1"/>
  <c r="K8" i="74" s="1"/>
  <c r="L8" i="74" s="1"/>
  <c r="M8" i="74" s="1"/>
  <c r="G9" i="56" s="1"/>
  <c r="Y10" i="73"/>
  <c r="W10" i="73"/>
  <c r="X10" i="73" s="1"/>
  <c r="AE9" i="73"/>
  <c r="J7" i="74" s="1"/>
  <c r="K7" i="74" s="1"/>
  <c r="L7" i="74" s="1"/>
  <c r="M7" i="74" s="1"/>
  <c r="G8" i="56" s="1"/>
  <c r="Y9" i="73"/>
  <c r="W9" i="73"/>
  <c r="X9" i="73" s="1"/>
  <c r="G8" i="72"/>
  <c r="G9" i="72"/>
  <c r="G10" i="72"/>
  <c r="G11" i="72"/>
  <c r="G12" i="72"/>
  <c r="G13" i="72"/>
  <c r="G14" i="72"/>
  <c r="G15" i="72"/>
  <c r="G16" i="72"/>
  <c r="G17" i="72"/>
  <c r="G18" i="72"/>
  <c r="G19" i="72"/>
  <c r="G20" i="72"/>
  <c r="G21" i="72"/>
  <c r="G22" i="72"/>
  <c r="G23" i="72"/>
  <c r="G24" i="72"/>
  <c r="G25" i="72"/>
  <c r="G26" i="72"/>
  <c r="G27" i="72"/>
  <c r="G28" i="72"/>
  <c r="G29" i="72"/>
  <c r="G30" i="72"/>
  <c r="G31" i="72"/>
  <c r="G32" i="72"/>
  <c r="G33" i="72"/>
  <c r="G34" i="72"/>
  <c r="G35" i="72"/>
  <c r="G36" i="72"/>
  <c r="G7" i="72"/>
  <c r="J8" i="72"/>
  <c r="J9" i="72"/>
  <c r="J10" i="72"/>
  <c r="J11" i="72"/>
  <c r="J12" i="72"/>
  <c r="J13" i="72"/>
  <c r="J14" i="72"/>
  <c r="J15" i="72"/>
  <c r="J16" i="72"/>
  <c r="J17" i="72"/>
  <c r="J18" i="72"/>
  <c r="J19" i="72"/>
  <c r="J20" i="72"/>
  <c r="J21" i="72"/>
  <c r="J22" i="72"/>
  <c r="J23" i="72"/>
  <c r="J24" i="72"/>
  <c r="J25" i="72"/>
  <c r="J26" i="72"/>
  <c r="J27" i="72"/>
  <c r="J28" i="72"/>
  <c r="J30" i="72"/>
  <c r="J31" i="72"/>
  <c r="J33" i="72"/>
  <c r="J34" i="72"/>
  <c r="J35" i="72"/>
  <c r="J36" i="72"/>
  <c r="J7" i="72"/>
  <c r="P36" i="72"/>
  <c r="O36" i="72"/>
  <c r="N36" i="72"/>
  <c r="K36" i="72"/>
  <c r="L36" i="72"/>
  <c r="P35" i="72"/>
  <c r="O35" i="72"/>
  <c r="N35" i="72"/>
  <c r="K35" i="72"/>
  <c r="L35" i="72"/>
  <c r="P34" i="72"/>
  <c r="O34" i="72"/>
  <c r="N34" i="72"/>
  <c r="K34" i="72"/>
  <c r="L34" i="72"/>
  <c r="P33" i="72"/>
  <c r="O33" i="72"/>
  <c r="N33" i="72"/>
  <c r="K33" i="72"/>
  <c r="L33" i="72"/>
  <c r="P32" i="72"/>
  <c r="O32" i="72"/>
  <c r="N32" i="72"/>
  <c r="P31" i="72"/>
  <c r="O31" i="72"/>
  <c r="N31" i="72"/>
  <c r="K31" i="72"/>
  <c r="L31" i="72"/>
  <c r="P30" i="72"/>
  <c r="O30" i="72"/>
  <c r="N30" i="72"/>
  <c r="K30" i="72"/>
  <c r="L30" i="72"/>
  <c r="P29" i="72"/>
  <c r="O29" i="72"/>
  <c r="N29" i="72"/>
  <c r="P28" i="72"/>
  <c r="O28" i="72"/>
  <c r="N28" i="72"/>
  <c r="K28" i="72"/>
  <c r="L28" i="72"/>
  <c r="P27" i="72"/>
  <c r="O27" i="72"/>
  <c r="N27" i="72"/>
  <c r="K27" i="72"/>
  <c r="L27" i="72"/>
  <c r="P26" i="72"/>
  <c r="O26" i="72"/>
  <c r="N26" i="72"/>
  <c r="K26" i="72"/>
  <c r="L26" i="72"/>
  <c r="P25" i="72"/>
  <c r="O25" i="72"/>
  <c r="N25" i="72"/>
  <c r="K25" i="72"/>
  <c r="L25" i="72"/>
  <c r="P24" i="72"/>
  <c r="O24" i="72"/>
  <c r="N24" i="72"/>
  <c r="K24" i="72"/>
  <c r="L24" i="72"/>
  <c r="P23" i="72"/>
  <c r="O23" i="72"/>
  <c r="N23" i="72"/>
  <c r="K23" i="72"/>
  <c r="L23" i="72"/>
  <c r="P22" i="72"/>
  <c r="O22" i="72"/>
  <c r="N22" i="72"/>
  <c r="K22" i="72"/>
  <c r="L22" i="72"/>
  <c r="P21" i="72"/>
  <c r="O21" i="72"/>
  <c r="N21" i="72"/>
  <c r="K21" i="72"/>
  <c r="L21" i="72"/>
  <c r="P20" i="72"/>
  <c r="O20" i="72"/>
  <c r="N20" i="72"/>
  <c r="K20" i="72"/>
  <c r="L20" i="72"/>
  <c r="P19" i="72"/>
  <c r="O19" i="72"/>
  <c r="N19" i="72"/>
  <c r="K19" i="72"/>
  <c r="L19" i="72"/>
  <c r="P18" i="72"/>
  <c r="O18" i="72"/>
  <c r="N18" i="72"/>
  <c r="K18" i="72"/>
  <c r="L18" i="72"/>
  <c r="P17" i="72"/>
  <c r="O17" i="72"/>
  <c r="N17" i="72"/>
  <c r="K17" i="72"/>
  <c r="L17" i="72"/>
  <c r="P16" i="72"/>
  <c r="O16" i="72"/>
  <c r="N16" i="72"/>
  <c r="K16" i="72"/>
  <c r="L16" i="72"/>
  <c r="P15" i="72"/>
  <c r="O15" i="72"/>
  <c r="N15" i="72"/>
  <c r="K15" i="72"/>
  <c r="L15" i="72"/>
  <c r="P14" i="72"/>
  <c r="O14" i="72"/>
  <c r="N14" i="72"/>
  <c r="K14" i="72"/>
  <c r="L14" i="72"/>
  <c r="P13" i="72"/>
  <c r="O13" i="72"/>
  <c r="N13" i="72"/>
  <c r="K13" i="72"/>
  <c r="L13" i="72"/>
  <c r="P12" i="72"/>
  <c r="O12" i="72"/>
  <c r="N12" i="72"/>
  <c r="K12" i="72"/>
  <c r="L12" i="72"/>
  <c r="P11" i="72"/>
  <c r="O11" i="72"/>
  <c r="N11" i="72"/>
  <c r="K11" i="72"/>
  <c r="L11" i="72"/>
  <c r="P10" i="72"/>
  <c r="O10" i="72"/>
  <c r="N10" i="72"/>
  <c r="K10" i="72"/>
  <c r="L10" i="72"/>
  <c r="P9" i="72"/>
  <c r="O9" i="72"/>
  <c r="N9" i="72"/>
  <c r="K9" i="72"/>
  <c r="L9" i="72"/>
  <c r="P8" i="72"/>
  <c r="O8" i="72"/>
  <c r="N8" i="72"/>
  <c r="K8" i="72"/>
  <c r="L8" i="72"/>
  <c r="P7" i="72"/>
  <c r="O7" i="72"/>
  <c r="N7" i="72"/>
  <c r="K7" i="72"/>
  <c r="L7" i="72"/>
  <c r="M7" i="72" s="1"/>
  <c r="G8" i="43" s="1"/>
  <c r="W38" i="71"/>
  <c r="O38" i="71"/>
  <c r="M38" i="71"/>
  <c r="N38" i="71" s="1"/>
  <c r="W37" i="71"/>
  <c r="O37" i="71"/>
  <c r="M37" i="71"/>
  <c r="N37" i="71" s="1"/>
  <c r="W36" i="71"/>
  <c r="O36" i="71"/>
  <c r="M36" i="71"/>
  <c r="N36" i="71" s="1"/>
  <c r="W35" i="71"/>
  <c r="O35" i="71"/>
  <c r="M35" i="71"/>
  <c r="N35" i="71" s="1"/>
  <c r="W34" i="71"/>
  <c r="J32" i="72" s="1"/>
  <c r="K32" i="72" s="1"/>
  <c r="L32" i="72" s="1"/>
  <c r="O34" i="71"/>
  <c r="M34" i="71"/>
  <c r="N34" i="71" s="1"/>
  <c r="W33" i="71"/>
  <c r="O33" i="71"/>
  <c r="M33" i="71"/>
  <c r="N33" i="71" s="1"/>
  <c r="W32" i="71"/>
  <c r="O32" i="71"/>
  <c r="M32" i="71"/>
  <c r="N32" i="71" s="1"/>
  <c r="W31" i="71"/>
  <c r="J29" i="72" s="1"/>
  <c r="K29" i="72" s="1"/>
  <c r="L29" i="72" s="1"/>
  <c r="O31" i="71"/>
  <c r="M31" i="71"/>
  <c r="N31" i="71" s="1"/>
  <c r="W30" i="71"/>
  <c r="O30" i="71"/>
  <c r="M30" i="71"/>
  <c r="N30" i="71" s="1"/>
  <c r="W29" i="71"/>
  <c r="O29" i="71"/>
  <c r="M29" i="71"/>
  <c r="N29" i="71" s="1"/>
  <c r="W28" i="71"/>
  <c r="O28" i="71"/>
  <c r="M28" i="71"/>
  <c r="N28" i="71" s="1"/>
  <c r="W27" i="71"/>
  <c r="O27" i="71"/>
  <c r="M27" i="71"/>
  <c r="N27" i="71" s="1"/>
  <c r="W26" i="71"/>
  <c r="O26" i="71"/>
  <c r="M26" i="71"/>
  <c r="N26" i="71" s="1"/>
  <c r="W25" i="71"/>
  <c r="O25" i="71"/>
  <c r="M25" i="71"/>
  <c r="N25" i="71" s="1"/>
  <c r="W24" i="71"/>
  <c r="O24" i="71"/>
  <c r="M24" i="71"/>
  <c r="N24" i="71" s="1"/>
  <c r="W23" i="71"/>
  <c r="O23" i="71"/>
  <c r="M23" i="71"/>
  <c r="N23" i="71" s="1"/>
  <c r="W22" i="71"/>
  <c r="O22" i="71"/>
  <c r="M22" i="71"/>
  <c r="N22" i="71" s="1"/>
  <c r="W21" i="71"/>
  <c r="O21" i="71"/>
  <c r="M21" i="71"/>
  <c r="N21" i="71" s="1"/>
  <c r="W20" i="71"/>
  <c r="O20" i="71"/>
  <c r="M20" i="71"/>
  <c r="N20" i="71" s="1"/>
  <c r="W19" i="71"/>
  <c r="O19" i="71"/>
  <c r="M19" i="71"/>
  <c r="N19" i="71" s="1"/>
  <c r="W18" i="71"/>
  <c r="O18" i="71"/>
  <c r="M18" i="71"/>
  <c r="N18" i="71" s="1"/>
  <c r="W17" i="71"/>
  <c r="O17" i="71"/>
  <c r="M17" i="71"/>
  <c r="N17" i="71" s="1"/>
  <c r="W16" i="71"/>
  <c r="O16" i="71"/>
  <c r="M16" i="71"/>
  <c r="N16" i="71" s="1"/>
  <c r="W15" i="71"/>
  <c r="O15" i="71"/>
  <c r="M15" i="71"/>
  <c r="N15" i="71" s="1"/>
  <c r="W14" i="71"/>
  <c r="O14" i="71"/>
  <c r="M14" i="71"/>
  <c r="N14" i="71" s="1"/>
  <c r="W13" i="71"/>
  <c r="O13" i="71"/>
  <c r="M13" i="71"/>
  <c r="N13" i="71" s="1"/>
  <c r="W12" i="71"/>
  <c r="O12" i="71"/>
  <c r="M12" i="71"/>
  <c r="N12" i="71" s="1"/>
  <c r="W11" i="71"/>
  <c r="O11" i="71"/>
  <c r="M11" i="71"/>
  <c r="N11" i="71" s="1"/>
  <c r="W10" i="71"/>
  <c r="O10" i="71"/>
  <c r="M10" i="71"/>
  <c r="N10" i="71" s="1"/>
  <c r="W9" i="71"/>
  <c r="O9" i="71"/>
  <c r="M9" i="71"/>
  <c r="N9" i="71" s="1"/>
  <c r="K8" i="69"/>
  <c r="K9" i="69"/>
  <c r="K10" i="69"/>
  <c r="K11" i="69"/>
  <c r="K12" i="69"/>
  <c r="K13" i="69"/>
  <c r="K14" i="69"/>
  <c r="K15" i="69"/>
  <c r="K16" i="69"/>
  <c r="K17" i="69"/>
  <c r="K18" i="69"/>
  <c r="K19" i="69"/>
  <c r="K20" i="69"/>
  <c r="K21" i="69"/>
  <c r="K22" i="69"/>
  <c r="K23" i="69"/>
  <c r="K24" i="69"/>
  <c r="K25" i="69"/>
  <c r="K26" i="69"/>
  <c r="K27" i="69"/>
  <c r="K28" i="69"/>
  <c r="K29" i="69"/>
  <c r="K30" i="69"/>
  <c r="K31" i="69"/>
  <c r="K7" i="69"/>
  <c r="U33" i="70"/>
  <c r="O33" i="70"/>
  <c r="M33" i="70"/>
  <c r="N33" i="70" s="1"/>
  <c r="U32" i="70"/>
  <c r="O32" i="70"/>
  <c r="M32" i="70"/>
  <c r="N32" i="70" s="1"/>
  <c r="U31" i="70"/>
  <c r="O31" i="70"/>
  <c r="M31" i="70"/>
  <c r="N31" i="70" s="1"/>
  <c r="U30" i="70"/>
  <c r="O30" i="70"/>
  <c r="M30" i="70"/>
  <c r="N30" i="70" s="1"/>
  <c r="U29" i="70"/>
  <c r="O29" i="70"/>
  <c r="M29" i="70"/>
  <c r="N29" i="70" s="1"/>
  <c r="U28" i="70"/>
  <c r="O28" i="70"/>
  <c r="M28" i="70"/>
  <c r="N28" i="70" s="1"/>
  <c r="U27" i="70"/>
  <c r="O27" i="70"/>
  <c r="M27" i="70"/>
  <c r="N27" i="70" s="1"/>
  <c r="U26" i="70"/>
  <c r="O26" i="70"/>
  <c r="M26" i="70"/>
  <c r="N26" i="70" s="1"/>
  <c r="U25" i="70"/>
  <c r="O25" i="70"/>
  <c r="M25" i="70"/>
  <c r="N25" i="70" s="1"/>
  <c r="U24" i="70"/>
  <c r="O24" i="70"/>
  <c r="M24" i="70"/>
  <c r="N24" i="70" s="1"/>
  <c r="U23" i="70"/>
  <c r="O23" i="70"/>
  <c r="M23" i="70"/>
  <c r="N23" i="70" s="1"/>
  <c r="U22" i="70"/>
  <c r="O22" i="70"/>
  <c r="M22" i="70"/>
  <c r="N22" i="70" s="1"/>
  <c r="U21" i="70"/>
  <c r="O21" i="70"/>
  <c r="M21" i="70"/>
  <c r="N21" i="70" s="1"/>
  <c r="U20" i="70"/>
  <c r="O20" i="70"/>
  <c r="M20" i="70"/>
  <c r="N20" i="70" s="1"/>
  <c r="U19" i="70"/>
  <c r="O19" i="70"/>
  <c r="M19" i="70"/>
  <c r="N19" i="70" s="1"/>
  <c r="U18" i="70"/>
  <c r="O18" i="70"/>
  <c r="M18" i="70"/>
  <c r="N18" i="70" s="1"/>
  <c r="U17" i="70"/>
  <c r="O17" i="70"/>
  <c r="M17" i="70"/>
  <c r="N17" i="70" s="1"/>
  <c r="U16" i="70"/>
  <c r="O16" i="70"/>
  <c r="M16" i="70"/>
  <c r="N16" i="70" s="1"/>
  <c r="U15" i="70"/>
  <c r="O15" i="70"/>
  <c r="M15" i="70"/>
  <c r="N15" i="70" s="1"/>
  <c r="U14" i="70"/>
  <c r="O14" i="70"/>
  <c r="M14" i="70"/>
  <c r="N14" i="70" s="1"/>
  <c r="U13" i="70"/>
  <c r="O13" i="70"/>
  <c r="M13" i="70"/>
  <c r="N13" i="70" s="1"/>
  <c r="U12" i="70"/>
  <c r="O12" i="70"/>
  <c r="M12" i="70"/>
  <c r="N12" i="70" s="1"/>
  <c r="U11" i="70"/>
  <c r="O11" i="70"/>
  <c r="M11" i="70"/>
  <c r="N11" i="70" s="1"/>
  <c r="U10" i="70"/>
  <c r="O10" i="70"/>
  <c r="M10" i="70"/>
  <c r="N10" i="70" s="1"/>
  <c r="U9" i="70"/>
  <c r="O9" i="70"/>
  <c r="M9" i="70"/>
  <c r="N9" i="70" s="1"/>
  <c r="J8" i="69"/>
  <c r="J9" i="69"/>
  <c r="J10" i="69"/>
  <c r="J11" i="69"/>
  <c r="J12" i="69"/>
  <c r="J13" i="69"/>
  <c r="J14" i="69"/>
  <c r="J15" i="69"/>
  <c r="J16" i="69"/>
  <c r="J17" i="69"/>
  <c r="J18" i="69"/>
  <c r="J19" i="69"/>
  <c r="J20" i="69"/>
  <c r="J21" i="69"/>
  <c r="J22" i="69"/>
  <c r="J23" i="69"/>
  <c r="J24" i="69"/>
  <c r="J25" i="69"/>
  <c r="J26" i="69"/>
  <c r="J27" i="69"/>
  <c r="J28" i="69"/>
  <c r="J29" i="69"/>
  <c r="J30" i="69"/>
  <c r="J31" i="69"/>
  <c r="J7" i="69"/>
  <c r="G8" i="69"/>
  <c r="G9" i="69"/>
  <c r="G10" i="69"/>
  <c r="G11" i="69"/>
  <c r="G12" i="69"/>
  <c r="G13" i="69"/>
  <c r="G14" i="69"/>
  <c r="G15" i="69"/>
  <c r="G16" i="69"/>
  <c r="G17" i="69"/>
  <c r="G18" i="69"/>
  <c r="G19" i="69"/>
  <c r="G20" i="69"/>
  <c r="G21" i="69"/>
  <c r="G22" i="69"/>
  <c r="G23" i="69"/>
  <c r="G24" i="69"/>
  <c r="G25" i="69"/>
  <c r="G26" i="69"/>
  <c r="G27" i="69"/>
  <c r="G28" i="69"/>
  <c r="G29" i="69"/>
  <c r="G30" i="69"/>
  <c r="G31" i="69"/>
  <c r="G7" i="69"/>
  <c r="Q31" i="69"/>
  <c r="P31" i="69"/>
  <c r="O31" i="69"/>
  <c r="L31" i="69"/>
  <c r="M31" i="69"/>
  <c r="N31" i="69" s="1"/>
  <c r="G32" i="49" s="1"/>
  <c r="Q30" i="69"/>
  <c r="P30" i="69"/>
  <c r="O30" i="69"/>
  <c r="L30" i="69"/>
  <c r="M30" i="69"/>
  <c r="N30" i="69" s="1"/>
  <c r="G31" i="49" s="1"/>
  <c r="Q29" i="69"/>
  <c r="P29" i="69"/>
  <c r="O29" i="69"/>
  <c r="L29" i="69"/>
  <c r="M29" i="69"/>
  <c r="N29" i="69" s="1"/>
  <c r="G30" i="49" s="1"/>
  <c r="Q28" i="69"/>
  <c r="P28" i="69"/>
  <c r="O28" i="69"/>
  <c r="L28" i="69"/>
  <c r="M28" i="69"/>
  <c r="N28" i="69" s="1"/>
  <c r="G29" i="49" s="1"/>
  <c r="Q27" i="69"/>
  <c r="P27" i="69"/>
  <c r="O27" i="69"/>
  <c r="L27" i="69"/>
  <c r="M27" i="69"/>
  <c r="N27" i="69" s="1"/>
  <c r="G28" i="49" s="1"/>
  <c r="Q26" i="69"/>
  <c r="P26" i="69"/>
  <c r="O26" i="69"/>
  <c r="L26" i="69"/>
  <c r="M26" i="69"/>
  <c r="N26" i="69" s="1"/>
  <c r="G27" i="49" s="1"/>
  <c r="Q25" i="69"/>
  <c r="P25" i="69"/>
  <c r="O25" i="69"/>
  <c r="L25" i="69"/>
  <c r="M25" i="69"/>
  <c r="N25" i="69" s="1"/>
  <c r="G26" i="49" s="1"/>
  <c r="Q24" i="69"/>
  <c r="P24" i="69"/>
  <c r="O24" i="69"/>
  <c r="L24" i="69"/>
  <c r="M24" i="69"/>
  <c r="N24" i="69" s="1"/>
  <c r="G25" i="49" s="1"/>
  <c r="Q23" i="69"/>
  <c r="P23" i="69"/>
  <c r="O23" i="69"/>
  <c r="L23" i="69"/>
  <c r="M23" i="69"/>
  <c r="N23" i="69" s="1"/>
  <c r="G24" i="49" s="1"/>
  <c r="Q22" i="69"/>
  <c r="P22" i="69"/>
  <c r="O22" i="69"/>
  <c r="L22" i="69"/>
  <c r="M22" i="69"/>
  <c r="N22" i="69" s="1"/>
  <c r="G23" i="49" s="1"/>
  <c r="Q21" i="69"/>
  <c r="P21" i="69"/>
  <c r="O21" i="69"/>
  <c r="L21" i="69"/>
  <c r="M21" i="69"/>
  <c r="N21" i="69" s="1"/>
  <c r="G22" i="49" s="1"/>
  <c r="Q20" i="69"/>
  <c r="P20" i="69"/>
  <c r="O20" i="69"/>
  <c r="L20" i="69"/>
  <c r="M20" i="69"/>
  <c r="N20" i="69" s="1"/>
  <c r="G21" i="49" s="1"/>
  <c r="Q19" i="69"/>
  <c r="P19" i="69"/>
  <c r="O19" i="69"/>
  <c r="L19" i="69"/>
  <c r="M19" i="69"/>
  <c r="N19" i="69" s="1"/>
  <c r="G20" i="49" s="1"/>
  <c r="Q18" i="69"/>
  <c r="P18" i="69"/>
  <c r="O18" i="69"/>
  <c r="L18" i="69"/>
  <c r="M18" i="69"/>
  <c r="N18" i="69" s="1"/>
  <c r="G19" i="49" s="1"/>
  <c r="Q17" i="69"/>
  <c r="P17" i="69"/>
  <c r="O17" i="69"/>
  <c r="L17" i="69"/>
  <c r="M17" i="69"/>
  <c r="N17" i="69" s="1"/>
  <c r="G18" i="49" s="1"/>
  <c r="Q16" i="69"/>
  <c r="P16" i="69"/>
  <c r="O16" i="69"/>
  <c r="L16" i="69"/>
  <c r="M16" i="69"/>
  <c r="N16" i="69" s="1"/>
  <c r="G17" i="49" s="1"/>
  <c r="Q15" i="69"/>
  <c r="P15" i="69"/>
  <c r="O15" i="69"/>
  <c r="L15" i="69"/>
  <c r="M15" i="69"/>
  <c r="N15" i="69" s="1"/>
  <c r="G16" i="49" s="1"/>
  <c r="Q14" i="69"/>
  <c r="P14" i="69"/>
  <c r="O14" i="69"/>
  <c r="L14" i="69"/>
  <c r="M14" i="69"/>
  <c r="N14" i="69" s="1"/>
  <c r="G15" i="49" s="1"/>
  <c r="Q13" i="69"/>
  <c r="P13" i="69"/>
  <c r="O13" i="69"/>
  <c r="L13" i="69"/>
  <c r="M13" i="69"/>
  <c r="N13" i="69" s="1"/>
  <c r="G14" i="49" s="1"/>
  <c r="Q12" i="69"/>
  <c r="P12" i="69"/>
  <c r="O12" i="69"/>
  <c r="L12" i="69"/>
  <c r="M12" i="69"/>
  <c r="N12" i="69" s="1"/>
  <c r="G13" i="49" s="1"/>
  <c r="Q11" i="69"/>
  <c r="P11" i="69"/>
  <c r="O11" i="69"/>
  <c r="L11" i="69"/>
  <c r="M11" i="69"/>
  <c r="N11" i="69" s="1"/>
  <c r="G12" i="49" s="1"/>
  <c r="Q10" i="69"/>
  <c r="P10" i="69"/>
  <c r="O10" i="69"/>
  <c r="L10" i="69"/>
  <c r="M10" i="69"/>
  <c r="N10" i="69" s="1"/>
  <c r="G11" i="49" s="1"/>
  <c r="Q9" i="69"/>
  <c r="P9" i="69"/>
  <c r="O9" i="69"/>
  <c r="L9" i="69"/>
  <c r="M9" i="69"/>
  <c r="N9" i="69" s="1"/>
  <c r="G10" i="49" s="1"/>
  <c r="Q8" i="69"/>
  <c r="P8" i="69"/>
  <c r="O8" i="69"/>
  <c r="L8" i="69"/>
  <c r="M8" i="69"/>
  <c r="N8" i="69" s="1"/>
  <c r="G9" i="49" s="1"/>
  <c r="Q7" i="69"/>
  <c r="P7" i="69"/>
  <c r="O7" i="69"/>
  <c r="L7" i="69"/>
  <c r="M7" i="69"/>
  <c r="N7" i="69" s="1"/>
  <c r="G8" i="49" s="1"/>
  <c r="M8" i="72" l="1"/>
  <c r="G9" i="43" s="1"/>
  <c r="M9" i="72"/>
  <c r="G10" i="43" s="1"/>
  <c r="M10" i="72"/>
  <c r="G11" i="43" s="1"/>
  <c r="M11" i="72"/>
  <c r="G12" i="43" s="1"/>
  <c r="M12" i="72"/>
  <c r="G13" i="43" s="1"/>
  <c r="M13" i="72"/>
  <c r="G14" i="43" s="1"/>
  <c r="M14" i="72"/>
  <c r="G15" i="43" s="1"/>
  <c r="M15" i="72"/>
  <c r="G16" i="43" s="1"/>
  <c r="M16" i="72"/>
  <c r="G17" i="43" s="1"/>
  <c r="M17" i="72"/>
  <c r="G18" i="43" s="1"/>
  <c r="M18" i="72"/>
  <c r="G19" i="43" s="1"/>
  <c r="M19" i="72"/>
  <c r="G20" i="43" s="1"/>
  <c r="M20" i="72"/>
  <c r="G21" i="43" s="1"/>
  <c r="M21" i="72"/>
  <c r="G22" i="43" s="1"/>
  <c r="M22" i="72"/>
  <c r="G23" i="43" s="1"/>
  <c r="M23" i="72"/>
  <c r="G24" i="43" s="1"/>
  <c r="M24" i="72"/>
  <c r="G25" i="43" s="1"/>
  <c r="M25" i="72"/>
  <c r="G26" i="43" s="1"/>
  <c r="M26" i="72"/>
  <c r="G27" i="43" s="1"/>
  <c r="M27" i="72"/>
  <c r="G28" i="43" s="1"/>
  <c r="M28" i="72"/>
  <c r="G29" i="43" s="1"/>
  <c r="M29" i="72"/>
  <c r="G30" i="43" s="1"/>
  <c r="M30" i="72"/>
  <c r="G31" i="43" s="1"/>
  <c r="M31" i="72"/>
  <c r="G32" i="43" s="1"/>
  <c r="M32" i="72"/>
  <c r="G33" i="43" s="1"/>
  <c r="M33" i="72"/>
  <c r="G34" i="43" s="1"/>
  <c r="M34" i="72"/>
  <c r="G35" i="43" s="1"/>
  <c r="M35" i="72"/>
  <c r="G36" i="43" s="1"/>
  <c r="M36" i="72"/>
  <c r="G37" i="43" s="1"/>
  <c r="M7" i="67"/>
  <c r="M14" i="64"/>
  <c r="M35" i="64"/>
  <c r="M9" i="64"/>
  <c r="G8" i="65" l="1"/>
  <c r="H8" i="65" s="1"/>
  <c r="G9" i="65"/>
  <c r="H9" i="65" s="1"/>
  <c r="G10" i="65"/>
  <c r="H10" i="65" s="1"/>
  <c r="G11" i="65"/>
  <c r="H11" i="65" s="1"/>
  <c r="G12" i="65"/>
  <c r="H12" i="65" s="1"/>
  <c r="G13" i="65"/>
  <c r="H13" i="65" s="1"/>
  <c r="G14" i="65"/>
  <c r="H14" i="65" s="1"/>
  <c r="G15" i="65"/>
  <c r="H15" i="65" s="1"/>
  <c r="G16" i="65"/>
  <c r="H16" i="65" s="1"/>
  <c r="G17" i="65"/>
  <c r="H17" i="65" s="1"/>
  <c r="G18" i="65"/>
  <c r="H18" i="65" s="1"/>
  <c r="G19" i="65"/>
  <c r="H19" i="65" s="1"/>
  <c r="G20" i="65"/>
  <c r="H20" i="65" s="1"/>
  <c r="G21" i="65"/>
  <c r="H21" i="65" s="1"/>
  <c r="G22" i="65"/>
  <c r="H22" i="65" s="1"/>
  <c r="G23" i="65"/>
  <c r="H23" i="65" s="1"/>
  <c r="G24" i="65"/>
  <c r="H24" i="65" s="1"/>
  <c r="G25" i="65"/>
  <c r="H25" i="65" s="1"/>
  <c r="G26" i="65"/>
  <c r="H26" i="65" s="1"/>
  <c r="G27" i="65"/>
  <c r="H27" i="65" s="1"/>
  <c r="G28" i="65"/>
  <c r="H28" i="65" s="1"/>
  <c r="G29" i="65"/>
  <c r="H29" i="65" s="1"/>
  <c r="G30" i="65"/>
  <c r="H30" i="65" s="1"/>
  <c r="G31" i="65"/>
  <c r="H31" i="65" s="1"/>
  <c r="G32" i="65"/>
  <c r="H32" i="65" s="1"/>
  <c r="G7" i="65"/>
  <c r="H7" i="65" s="1"/>
  <c r="Y10" i="66" l="1"/>
  <c r="Y11" i="66"/>
  <c r="Y12" i="66"/>
  <c r="Y13" i="66"/>
  <c r="Y14" i="66"/>
  <c r="Y15" i="66"/>
  <c r="Y16" i="66"/>
  <c r="Y17" i="66"/>
  <c r="Y18" i="66"/>
  <c r="Y19" i="66"/>
  <c r="Y20" i="66"/>
  <c r="Y21" i="66"/>
  <c r="Y22" i="66"/>
  <c r="Y23" i="66"/>
  <c r="Y24" i="66"/>
  <c r="Y25" i="66"/>
  <c r="Y26" i="66"/>
  <c r="Y27" i="66"/>
  <c r="Y28" i="66"/>
  <c r="Y29" i="66"/>
  <c r="Y30" i="66"/>
  <c r="Y31" i="66"/>
  <c r="Y32" i="66"/>
  <c r="Y33" i="66"/>
  <c r="Y34" i="66"/>
  <c r="Y9" i="66"/>
  <c r="W34" i="66"/>
  <c r="W33" i="66"/>
  <c r="W32" i="66"/>
  <c r="W31" i="66"/>
  <c r="W30" i="66"/>
  <c r="W29" i="66"/>
  <c r="W28" i="66"/>
  <c r="W27" i="66"/>
  <c r="W26" i="66"/>
  <c r="W25" i="66"/>
  <c r="W24" i="66"/>
  <c r="W23" i="66"/>
  <c r="W22" i="66"/>
  <c r="W21" i="66"/>
  <c r="W20" i="66"/>
  <c r="W19" i="66"/>
  <c r="W18" i="66"/>
  <c r="W17" i="66"/>
  <c r="W16" i="66"/>
  <c r="W15" i="66"/>
  <c r="W14" i="66"/>
  <c r="W13" i="66"/>
  <c r="W12" i="66"/>
  <c r="W11" i="66"/>
  <c r="W10" i="66"/>
  <c r="W9" i="66"/>
  <c r="O17" i="65" l="1"/>
  <c r="AE34" i="66"/>
  <c r="K32" i="65" s="1"/>
  <c r="L32" i="65" s="1"/>
  <c r="Q32" i="65"/>
  <c r="X34" i="66"/>
  <c r="P32" i="65" s="1"/>
  <c r="AE33" i="66"/>
  <c r="L31" i="65" s="1"/>
  <c r="M31" i="65" s="1"/>
  <c r="N31" i="65" s="1"/>
  <c r="F32" i="56" s="1"/>
  <c r="Q31" i="65"/>
  <c r="X33" i="66"/>
  <c r="P31" i="65" s="1"/>
  <c r="AE32" i="66"/>
  <c r="K30" i="65" s="1"/>
  <c r="L30" i="65" s="1"/>
  <c r="M30" i="65" s="1"/>
  <c r="N30" i="65" s="1"/>
  <c r="F31" i="56" s="1"/>
  <c r="Q30" i="65"/>
  <c r="X32" i="66"/>
  <c r="P30" i="65" s="1"/>
  <c r="AE31" i="66"/>
  <c r="K29" i="65" s="1"/>
  <c r="L29" i="65" s="1"/>
  <c r="M29" i="65" s="1"/>
  <c r="N29" i="65" s="1"/>
  <c r="F30" i="56" s="1"/>
  <c r="Q29" i="65"/>
  <c r="X31" i="66"/>
  <c r="P29" i="65" s="1"/>
  <c r="AE30" i="66"/>
  <c r="K28" i="65" s="1"/>
  <c r="L28" i="65" s="1"/>
  <c r="N28" i="65" s="1"/>
  <c r="F29" i="56" s="1"/>
  <c r="Q28" i="65"/>
  <c r="X30" i="66"/>
  <c r="P28" i="65" s="1"/>
  <c r="AE29" i="66"/>
  <c r="K27" i="65" s="1"/>
  <c r="L27" i="65" s="1"/>
  <c r="M27" i="65" s="1"/>
  <c r="N27" i="65" s="1"/>
  <c r="F28" i="56" s="1"/>
  <c r="Q27" i="65"/>
  <c r="X29" i="66"/>
  <c r="P27" i="65" s="1"/>
  <c r="AE28" i="66"/>
  <c r="K26" i="65" s="1"/>
  <c r="L26" i="65" s="1"/>
  <c r="M26" i="65" s="1"/>
  <c r="N26" i="65" s="1"/>
  <c r="F27" i="56" s="1"/>
  <c r="Q26" i="65"/>
  <c r="X28" i="66"/>
  <c r="P26" i="65" s="1"/>
  <c r="AE27" i="66"/>
  <c r="K25" i="65" s="1"/>
  <c r="L25" i="65" s="1"/>
  <c r="M25" i="65" s="1"/>
  <c r="N25" i="65" s="1"/>
  <c r="F26" i="56" s="1"/>
  <c r="Q25" i="65"/>
  <c r="X27" i="66"/>
  <c r="P25" i="65" s="1"/>
  <c r="AE26" i="66"/>
  <c r="K24" i="65" s="1"/>
  <c r="L24" i="65" s="1"/>
  <c r="Q24" i="65"/>
  <c r="X26" i="66"/>
  <c r="P24" i="65" s="1"/>
  <c r="AE25" i="66"/>
  <c r="K23" i="65" s="1"/>
  <c r="L23" i="65" s="1"/>
  <c r="M23" i="65" s="1"/>
  <c r="N23" i="65" s="1"/>
  <c r="F24" i="56" s="1"/>
  <c r="Q23" i="65"/>
  <c r="X25" i="66"/>
  <c r="P23" i="65" s="1"/>
  <c r="AE24" i="66"/>
  <c r="K22" i="65" s="1"/>
  <c r="L22" i="65" s="1"/>
  <c r="M22" i="65" s="1"/>
  <c r="N22" i="65" s="1"/>
  <c r="F23" i="56" s="1"/>
  <c r="Q22" i="65"/>
  <c r="X24" i="66"/>
  <c r="P22" i="65" s="1"/>
  <c r="AE23" i="66"/>
  <c r="K21" i="65" s="1"/>
  <c r="L21" i="65" s="1"/>
  <c r="M21" i="65" s="1"/>
  <c r="N21" i="65" s="1"/>
  <c r="F22" i="56" s="1"/>
  <c r="Q21" i="65"/>
  <c r="X23" i="66"/>
  <c r="P21" i="65" s="1"/>
  <c r="AE22" i="66"/>
  <c r="K20" i="65" s="1"/>
  <c r="L20" i="65" s="1"/>
  <c r="Q20" i="65"/>
  <c r="X22" i="66"/>
  <c r="P20" i="65" s="1"/>
  <c r="AE21" i="66"/>
  <c r="K19" i="65" s="1"/>
  <c r="L19" i="65" s="1"/>
  <c r="M19" i="65" s="1"/>
  <c r="N19" i="65" s="1"/>
  <c r="F20" i="56" s="1"/>
  <c r="Q19" i="65"/>
  <c r="X21" i="66"/>
  <c r="P19" i="65" s="1"/>
  <c r="AE20" i="66"/>
  <c r="K18" i="65" s="1"/>
  <c r="L18" i="65" s="1"/>
  <c r="M18" i="65" s="1"/>
  <c r="N18" i="65" s="1"/>
  <c r="F19" i="56" s="1"/>
  <c r="Q18" i="65"/>
  <c r="X20" i="66"/>
  <c r="P18" i="65" s="1"/>
  <c r="AE19" i="66"/>
  <c r="K17" i="65" s="1"/>
  <c r="L17" i="65" s="1"/>
  <c r="M17" i="65" s="1"/>
  <c r="N17" i="65" s="1"/>
  <c r="F18" i="56" s="1"/>
  <c r="Q17" i="65"/>
  <c r="X19" i="66"/>
  <c r="P17" i="65" s="1"/>
  <c r="AE18" i="66"/>
  <c r="L16" i="65" s="1"/>
  <c r="M16" i="65" s="1"/>
  <c r="N16" i="65" s="1"/>
  <c r="F17" i="56" s="1"/>
  <c r="Q16" i="65"/>
  <c r="X18" i="66"/>
  <c r="P16" i="65" s="1"/>
  <c r="AE17" i="66"/>
  <c r="K15" i="65" s="1"/>
  <c r="L15" i="65" s="1"/>
  <c r="M15" i="65" s="1"/>
  <c r="F16" i="56" s="1"/>
  <c r="Q15" i="65"/>
  <c r="X17" i="66"/>
  <c r="P15" i="65" s="1"/>
  <c r="AE16" i="66"/>
  <c r="K14" i="65" s="1"/>
  <c r="L14" i="65" s="1"/>
  <c r="M14" i="65" s="1"/>
  <c r="N14" i="65" s="1"/>
  <c r="F15" i="56" s="1"/>
  <c r="Q14" i="65"/>
  <c r="X16" i="66"/>
  <c r="P14" i="65" s="1"/>
  <c r="AE15" i="66"/>
  <c r="L13" i="65" s="1"/>
  <c r="M13" i="65" s="1"/>
  <c r="N13" i="65" s="1"/>
  <c r="F14" i="56" s="1"/>
  <c r="Q13" i="65"/>
  <c r="X15" i="66"/>
  <c r="P13" i="65" s="1"/>
  <c r="AE14" i="66"/>
  <c r="L12" i="65" s="1"/>
  <c r="M12" i="65" s="1"/>
  <c r="N12" i="65" s="1"/>
  <c r="F13" i="56" s="1"/>
  <c r="Q12" i="65"/>
  <c r="X14" i="66"/>
  <c r="P12" i="65" s="1"/>
  <c r="AE13" i="66"/>
  <c r="L11" i="65" s="1"/>
  <c r="Q11" i="65"/>
  <c r="X13" i="66"/>
  <c r="P11" i="65" s="1"/>
  <c r="AE12" i="66"/>
  <c r="K10" i="65" s="1"/>
  <c r="L10" i="65" s="1"/>
  <c r="M10" i="65" s="1"/>
  <c r="N10" i="65" s="1"/>
  <c r="F11" i="56" s="1"/>
  <c r="Q10" i="65"/>
  <c r="X12" i="66"/>
  <c r="P10" i="65" s="1"/>
  <c r="AE11" i="66"/>
  <c r="K9" i="65" s="1"/>
  <c r="L9" i="65" s="1"/>
  <c r="Q9" i="65"/>
  <c r="X11" i="66"/>
  <c r="P9" i="65" s="1"/>
  <c r="AE10" i="66"/>
  <c r="K8" i="65" s="1"/>
  <c r="L8" i="65" s="1"/>
  <c r="M8" i="65" s="1"/>
  <c r="N8" i="65" s="1"/>
  <c r="F9" i="56" s="1"/>
  <c r="Q8" i="65"/>
  <c r="X10" i="66"/>
  <c r="P8" i="65" s="1"/>
  <c r="AE9" i="66"/>
  <c r="K7" i="65" s="1"/>
  <c r="L7" i="65" s="1"/>
  <c r="Q7" i="65"/>
  <c r="X9" i="66"/>
  <c r="P7" i="65" s="1"/>
  <c r="J32" i="65"/>
  <c r="J31" i="65"/>
  <c r="J30" i="65"/>
  <c r="J29" i="65"/>
  <c r="J28" i="65"/>
  <c r="J27" i="65"/>
  <c r="J26" i="65"/>
  <c r="J25" i="65"/>
  <c r="J24" i="65"/>
  <c r="J23" i="65"/>
  <c r="J22" i="65"/>
  <c r="J21" i="65"/>
  <c r="J20" i="65"/>
  <c r="J19" i="65"/>
  <c r="J18" i="65"/>
  <c r="J17" i="65"/>
  <c r="J16" i="65"/>
  <c r="J15" i="65"/>
  <c r="J14" i="65"/>
  <c r="J13" i="65"/>
  <c r="J12" i="65"/>
  <c r="J11" i="65"/>
  <c r="J10" i="65"/>
  <c r="J9" i="65"/>
  <c r="J8" i="65"/>
  <c r="J7" i="65"/>
  <c r="M11" i="65" l="1"/>
  <c r="N11" i="65" s="1"/>
  <c r="F12" i="56" s="1"/>
  <c r="M32" i="65"/>
  <c r="N32" i="65" s="1"/>
  <c r="F33" i="56" s="1"/>
  <c r="M9" i="65"/>
  <c r="N9" i="65" s="1"/>
  <c r="F10" i="56" s="1"/>
  <c r="M24" i="65"/>
  <c r="N24" i="65" s="1"/>
  <c r="F25" i="56" s="1"/>
  <c r="M20" i="65"/>
  <c r="N20" i="65" s="1"/>
  <c r="F21" i="56" s="1"/>
  <c r="O31" i="65"/>
  <c r="O29" i="65"/>
  <c r="O27" i="65"/>
  <c r="O25" i="65"/>
  <c r="O23" i="65"/>
  <c r="O21" i="65"/>
  <c r="O32" i="65"/>
  <c r="O30" i="65"/>
  <c r="O28" i="65"/>
  <c r="O26" i="65"/>
  <c r="O24" i="65"/>
  <c r="O22" i="65"/>
  <c r="O20" i="65"/>
  <c r="O19" i="65"/>
  <c r="O18" i="65"/>
  <c r="O10" i="65"/>
  <c r="O15" i="65"/>
  <c r="O13" i="65"/>
  <c r="O11" i="65"/>
  <c r="O16" i="65"/>
  <c r="O14" i="65"/>
  <c r="O12" i="65"/>
  <c r="O9" i="65"/>
  <c r="O8" i="65"/>
  <c r="O7" i="65"/>
  <c r="M7" i="65"/>
  <c r="N7" i="65" s="1"/>
  <c r="F8" i="56" s="1"/>
  <c r="I8" i="67"/>
  <c r="I9" i="67"/>
  <c r="I10" i="67"/>
  <c r="I11" i="67"/>
  <c r="I12" i="67"/>
  <c r="I13" i="67"/>
  <c r="I14" i="67"/>
  <c r="I15" i="67"/>
  <c r="I16" i="67"/>
  <c r="I17" i="67"/>
  <c r="I18" i="67"/>
  <c r="I19" i="67"/>
  <c r="I20" i="67"/>
  <c r="I21" i="67"/>
  <c r="I22" i="67"/>
  <c r="I23" i="67"/>
  <c r="I24" i="67"/>
  <c r="I25" i="67"/>
  <c r="I26" i="67"/>
  <c r="I27" i="67"/>
  <c r="I28" i="67"/>
  <c r="I29" i="67"/>
  <c r="I30" i="67"/>
  <c r="I31" i="67"/>
  <c r="I7" i="67"/>
  <c r="K20" i="64" l="1"/>
  <c r="K29" i="64"/>
  <c r="G8" i="67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7" i="67"/>
  <c r="U33" i="68"/>
  <c r="J31" i="67" s="1"/>
  <c r="K31" i="67" s="1"/>
  <c r="O33" i="68"/>
  <c r="P31" i="67" s="1"/>
  <c r="M33" i="68"/>
  <c r="N33" i="68" s="1"/>
  <c r="O31" i="67" s="1"/>
  <c r="U32" i="68"/>
  <c r="J30" i="67" s="1"/>
  <c r="K30" i="67" s="1"/>
  <c r="O32" i="68"/>
  <c r="P30" i="67" s="1"/>
  <c r="M32" i="68"/>
  <c r="N32" i="68" s="1"/>
  <c r="O30" i="67" s="1"/>
  <c r="U31" i="68"/>
  <c r="J29" i="67" s="1"/>
  <c r="K29" i="67" s="1"/>
  <c r="O31" i="68"/>
  <c r="P29" i="67" s="1"/>
  <c r="M31" i="68"/>
  <c r="N31" i="68" s="1"/>
  <c r="O29" i="67" s="1"/>
  <c r="U30" i="68"/>
  <c r="J28" i="67" s="1"/>
  <c r="K28" i="67" s="1"/>
  <c r="O30" i="68"/>
  <c r="P28" i="67" s="1"/>
  <c r="M30" i="68"/>
  <c r="N30" i="68" s="1"/>
  <c r="O28" i="67" s="1"/>
  <c r="U29" i="68"/>
  <c r="J27" i="67" s="1"/>
  <c r="K27" i="67" s="1"/>
  <c r="O29" i="68"/>
  <c r="P27" i="67" s="1"/>
  <c r="M29" i="68"/>
  <c r="N29" i="68" s="1"/>
  <c r="O27" i="67" s="1"/>
  <c r="U28" i="68"/>
  <c r="J26" i="67" s="1"/>
  <c r="K26" i="67" s="1"/>
  <c r="O28" i="68"/>
  <c r="P26" i="67" s="1"/>
  <c r="M28" i="68"/>
  <c r="N28" i="68" s="1"/>
  <c r="O26" i="67" s="1"/>
  <c r="U27" i="68"/>
  <c r="J25" i="67" s="1"/>
  <c r="K25" i="67" s="1"/>
  <c r="O27" i="68"/>
  <c r="P25" i="67" s="1"/>
  <c r="M27" i="68"/>
  <c r="N27" i="68" s="1"/>
  <c r="O25" i="67" s="1"/>
  <c r="U26" i="68"/>
  <c r="J24" i="67" s="1"/>
  <c r="K24" i="67" s="1"/>
  <c r="O26" i="68"/>
  <c r="P24" i="67" s="1"/>
  <c r="M26" i="68"/>
  <c r="N26" i="68" s="1"/>
  <c r="O24" i="67" s="1"/>
  <c r="U25" i="68"/>
  <c r="J23" i="67" s="1"/>
  <c r="K23" i="67" s="1"/>
  <c r="O25" i="68"/>
  <c r="P23" i="67" s="1"/>
  <c r="M25" i="68"/>
  <c r="N25" i="68" s="1"/>
  <c r="O23" i="67" s="1"/>
  <c r="U24" i="68"/>
  <c r="J22" i="67" s="1"/>
  <c r="K22" i="67" s="1"/>
  <c r="O24" i="68"/>
  <c r="P22" i="67" s="1"/>
  <c r="M24" i="68"/>
  <c r="N24" i="68" s="1"/>
  <c r="O22" i="67" s="1"/>
  <c r="U23" i="68"/>
  <c r="J21" i="67" s="1"/>
  <c r="K21" i="67" s="1"/>
  <c r="O23" i="68"/>
  <c r="P21" i="67" s="1"/>
  <c r="M23" i="68"/>
  <c r="N23" i="68" s="1"/>
  <c r="O21" i="67" s="1"/>
  <c r="U22" i="68"/>
  <c r="J20" i="67" s="1"/>
  <c r="K20" i="67" s="1"/>
  <c r="O22" i="68"/>
  <c r="P20" i="67" s="1"/>
  <c r="M22" i="68"/>
  <c r="N22" i="68" s="1"/>
  <c r="O20" i="67" s="1"/>
  <c r="U21" i="68"/>
  <c r="J19" i="67" s="1"/>
  <c r="K19" i="67" s="1"/>
  <c r="O21" i="68"/>
  <c r="P19" i="67" s="1"/>
  <c r="M21" i="68"/>
  <c r="N21" i="68" s="1"/>
  <c r="O19" i="67" s="1"/>
  <c r="U20" i="68"/>
  <c r="J18" i="67" s="1"/>
  <c r="K18" i="67" s="1"/>
  <c r="O20" i="68"/>
  <c r="P18" i="67" s="1"/>
  <c r="M20" i="68"/>
  <c r="N20" i="68" s="1"/>
  <c r="O18" i="67" s="1"/>
  <c r="U19" i="68"/>
  <c r="J17" i="67" s="1"/>
  <c r="K17" i="67" s="1"/>
  <c r="O19" i="68"/>
  <c r="P17" i="67" s="1"/>
  <c r="M19" i="68"/>
  <c r="N19" i="68" s="1"/>
  <c r="O17" i="67" s="1"/>
  <c r="U18" i="68"/>
  <c r="J16" i="67" s="1"/>
  <c r="K16" i="67" s="1"/>
  <c r="O18" i="68"/>
  <c r="P16" i="67" s="1"/>
  <c r="M18" i="68"/>
  <c r="N18" i="68" s="1"/>
  <c r="O16" i="67" s="1"/>
  <c r="U17" i="68"/>
  <c r="J15" i="67" s="1"/>
  <c r="K15" i="67" s="1"/>
  <c r="O17" i="68"/>
  <c r="P15" i="67" s="1"/>
  <c r="M17" i="68"/>
  <c r="N17" i="68" s="1"/>
  <c r="O15" i="67" s="1"/>
  <c r="U16" i="68"/>
  <c r="J14" i="67" s="1"/>
  <c r="K14" i="67" s="1"/>
  <c r="O16" i="68"/>
  <c r="P14" i="67" s="1"/>
  <c r="M16" i="68"/>
  <c r="N16" i="68" s="1"/>
  <c r="O14" i="67" s="1"/>
  <c r="U15" i="68"/>
  <c r="J13" i="67" s="1"/>
  <c r="K13" i="67" s="1"/>
  <c r="O15" i="68"/>
  <c r="P13" i="67" s="1"/>
  <c r="M15" i="68"/>
  <c r="N15" i="68" s="1"/>
  <c r="O13" i="67" s="1"/>
  <c r="U14" i="68"/>
  <c r="J12" i="67" s="1"/>
  <c r="K12" i="67" s="1"/>
  <c r="O14" i="68"/>
  <c r="P12" i="67" s="1"/>
  <c r="M14" i="68"/>
  <c r="N14" i="68" s="1"/>
  <c r="O12" i="67" s="1"/>
  <c r="U13" i="68"/>
  <c r="J11" i="67" s="1"/>
  <c r="K11" i="67" s="1"/>
  <c r="O13" i="68"/>
  <c r="P11" i="67" s="1"/>
  <c r="M13" i="68"/>
  <c r="N13" i="68" s="1"/>
  <c r="O11" i="67" s="1"/>
  <c r="U12" i="68"/>
  <c r="J10" i="67" s="1"/>
  <c r="K10" i="67" s="1"/>
  <c r="O12" i="68"/>
  <c r="P10" i="67" s="1"/>
  <c r="M12" i="68"/>
  <c r="N12" i="68" s="1"/>
  <c r="O10" i="67" s="1"/>
  <c r="U11" i="68"/>
  <c r="J9" i="67" s="1"/>
  <c r="K9" i="67" s="1"/>
  <c r="O11" i="68"/>
  <c r="P9" i="67" s="1"/>
  <c r="M11" i="68"/>
  <c r="N11" i="68" s="1"/>
  <c r="O9" i="67" s="1"/>
  <c r="U10" i="68"/>
  <c r="J8" i="67" s="1"/>
  <c r="K8" i="67" s="1"/>
  <c r="O10" i="68"/>
  <c r="P8" i="67" s="1"/>
  <c r="M10" i="68"/>
  <c r="N10" i="68" s="1"/>
  <c r="O8" i="67" s="1"/>
  <c r="U9" i="68"/>
  <c r="J7" i="67" s="1"/>
  <c r="K7" i="67" s="1"/>
  <c r="O9" i="68"/>
  <c r="P7" i="67" s="1"/>
  <c r="M9" i="68"/>
  <c r="N9" i="68" s="1"/>
  <c r="O7" i="67" s="1"/>
  <c r="N29" i="67" l="1"/>
  <c r="L24" i="67"/>
  <c r="M24" i="67" s="1"/>
  <c r="F25" i="49" s="1"/>
  <c r="L13" i="67"/>
  <c r="M13" i="67" s="1"/>
  <c r="F14" i="49" s="1"/>
  <c r="L17" i="67"/>
  <c r="M17" i="67" s="1"/>
  <c r="F18" i="49" s="1"/>
  <c r="L21" i="67"/>
  <c r="M21" i="67" s="1"/>
  <c r="F22" i="49" s="1"/>
  <c r="L29" i="67"/>
  <c r="M29" i="67" s="1"/>
  <c r="F30" i="49" s="1"/>
  <c r="F26" i="49"/>
  <c r="L28" i="67"/>
  <c r="M28" i="67" s="1"/>
  <c r="F29" i="49" s="1"/>
  <c r="L16" i="67"/>
  <c r="M16" i="67" s="1"/>
  <c r="F17" i="49" s="1"/>
  <c r="N31" i="67"/>
  <c r="N30" i="67"/>
  <c r="N27" i="67"/>
  <c r="N28" i="67"/>
  <c r="N26" i="67"/>
  <c r="N25" i="67"/>
  <c r="N24" i="67"/>
  <c r="N22" i="67"/>
  <c r="N20" i="67"/>
  <c r="N18" i="67"/>
  <c r="N16" i="67"/>
  <c r="N14" i="67"/>
  <c r="N12" i="67"/>
  <c r="N10" i="67"/>
  <c r="N8" i="67"/>
  <c r="N23" i="67"/>
  <c r="N21" i="67"/>
  <c r="N19" i="67"/>
  <c r="N17" i="67"/>
  <c r="N15" i="67"/>
  <c r="N13" i="67"/>
  <c r="N11" i="67"/>
  <c r="N9" i="67"/>
  <c r="N7" i="67"/>
  <c r="L20" i="67"/>
  <c r="M20" i="67" s="1"/>
  <c r="F21" i="49" s="1"/>
  <c r="L9" i="67"/>
  <c r="M9" i="67" s="1"/>
  <c r="F10" i="49" s="1"/>
  <c r="L8" i="67"/>
  <c r="M8" i="67" s="1"/>
  <c r="F9" i="49" s="1"/>
  <c r="L12" i="67"/>
  <c r="M12" i="67" s="1"/>
  <c r="F13" i="49" s="1"/>
  <c r="L7" i="67"/>
  <c r="F8" i="49" s="1"/>
  <c r="L10" i="67"/>
  <c r="M10" i="67" s="1"/>
  <c r="F11" i="49" s="1"/>
  <c r="L11" i="67"/>
  <c r="M11" i="67" s="1"/>
  <c r="F12" i="49" s="1"/>
  <c r="L14" i="67"/>
  <c r="M14" i="67" s="1"/>
  <c r="F15" i="49" s="1"/>
  <c r="L15" i="67"/>
  <c r="F16" i="49" s="1"/>
  <c r="L18" i="67"/>
  <c r="M18" i="67" s="1"/>
  <c r="F19" i="49" s="1"/>
  <c r="L19" i="67"/>
  <c r="M19" i="67" s="1"/>
  <c r="F20" i="49" s="1"/>
  <c r="L22" i="67"/>
  <c r="M22" i="67" s="1"/>
  <c r="F23" i="49" s="1"/>
  <c r="L23" i="67"/>
  <c r="L26" i="67"/>
  <c r="M26" i="67" s="1"/>
  <c r="F27" i="49" s="1"/>
  <c r="L27" i="67"/>
  <c r="M27" i="67" s="1"/>
  <c r="F28" i="49" s="1"/>
  <c r="L30" i="67"/>
  <c r="L31" i="67"/>
  <c r="M31" i="67" s="1"/>
  <c r="F32" i="49" s="1"/>
  <c r="G8" i="64"/>
  <c r="G9" i="64"/>
  <c r="G10" i="64"/>
  <c r="G11" i="64"/>
  <c r="G12" i="64"/>
  <c r="G13" i="64"/>
  <c r="G14" i="64"/>
  <c r="G15" i="64"/>
  <c r="G16" i="64"/>
  <c r="G17" i="64"/>
  <c r="G18" i="64"/>
  <c r="G19" i="64"/>
  <c r="G20" i="64"/>
  <c r="G21" i="64"/>
  <c r="G22" i="64"/>
  <c r="G23" i="64"/>
  <c r="G24" i="64"/>
  <c r="G25" i="64"/>
  <c r="G26" i="64"/>
  <c r="G27" i="64"/>
  <c r="G28" i="64"/>
  <c r="G29" i="64"/>
  <c r="G30" i="64"/>
  <c r="G31" i="64"/>
  <c r="G32" i="64"/>
  <c r="G33" i="64"/>
  <c r="G34" i="64"/>
  <c r="G35" i="64"/>
  <c r="G36" i="64"/>
  <c r="G7" i="64"/>
  <c r="F24" i="49" l="1"/>
  <c r="F31" i="49"/>
  <c r="I8" i="64"/>
  <c r="I9" i="64"/>
  <c r="I10" i="64"/>
  <c r="I11" i="64"/>
  <c r="I12" i="64"/>
  <c r="I13" i="64"/>
  <c r="I14" i="64"/>
  <c r="I15" i="64"/>
  <c r="I16" i="64"/>
  <c r="I17" i="64"/>
  <c r="I18" i="64"/>
  <c r="I19" i="64"/>
  <c r="I20" i="64"/>
  <c r="I21" i="64"/>
  <c r="I22" i="64"/>
  <c r="I23" i="64"/>
  <c r="I24" i="64"/>
  <c r="I25" i="64"/>
  <c r="I26" i="64"/>
  <c r="I27" i="64"/>
  <c r="I28" i="64"/>
  <c r="I29" i="64"/>
  <c r="I30" i="64"/>
  <c r="I31" i="64"/>
  <c r="I32" i="64"/>
  <c r="I33" i="64"/>
  <c r="I34" i="64"/>
  <c r="I35" i="64"/>
  <c r="I36" i="64"/>
  <c r="I7" i="64"/>
  <c r="W38" i="63"/>
  <c r="J36" i="64" s="1"/>
  <c r="K36" i="64" s="1"/>
  <c r="O38" i="63"/>
  <c r="P36" i="64" s="1"/>
  <c r="M38" i="63"/>
  <c r="N36" i="64" s="1"/>
  <c r="W37" i="63"/>
  <c r="J35" i="64" s="1"/>
  <c r="K35" i="64" s="1"/>
  <c r="O37" i="63"/>
  <c r="P35" i="64" s="1"/>
  <c r="M37" i="63"/>
  <c r="N35" i="64" s="1"/>
  <c r="W36" i="63"/>
  <c r="J34" i="64" s="1"/>
  <c r="K34" i="64" s="1"/>
  <c r="O36" i="63"/>
  <c r="P34" i="64" s="1"/>
  <c r="M36" i="63"/>
  <c r="N34" i="64" s="1"/>
  <c r="W35" i="63"/>
  <c r="J33" i="64" s="1"/>
  <c r="K33" i="64" s="1"/>
  <c r="O35" i="63"/>
  <c r="P33" i="64" s="1"/>
  <c r="M35" i="63"/>
  <c r="N33" i="64" s="1"/>
  <c r="W34" i="63"/>
  <c r="J32" i="64" s="1"/>
  <c r="K32" i="64" s="1"/>
  <c r="O34" i="63"/>
  <c r="P32" i="64" s="1"/>
  <c r="M34" i="63"/>
  <c r="N32" i="64" s="1"/>
  <c r="W33" i="63"/>
  <c r="J31" i="64" s="1"/>
  <c r="K31" i="64" s="1"/>
  <c r="O33" i="63"/>
  <c r="P31" i="64" s="1"/>
  <c r="M33" i="63"/>
  <c r="N31" i="64" s="1"/>
  <c r="W32" i="63"/>
  <c r="J30" i="64" s="1"/>
  <c r="K30" i="64" s="1"/>
  <c r="O32" i="63"/>
  <c r="P30" i="64" s="1"/>
  <c r="M32" i="63"/>
  <c r="N30" i="64" s="1"/>
  <c r="W31" i="63"/>
  <c r="O31" i="63"/>
  <c r="P29" i="64" s="1"/>
  <c r="M31" i="63"/>
  <c r="N29" i="64" s="1"/>
  <c r="W30" i="63"/>
  <c r="J28" i="64" s="1"/>
  <c r="K28" i="64" s="1"/>
  <c r="O30" i="63"/>
  <c r="P28" i="64" s="1"/>
  <c r="M30" i="63"/>
  <c r="W29" i="63"/>
  <c r="J27" i="64" s="1"/>
  <c r="K27" i="64" s="1"/>
  <c r="O29" i="63"/>
  <c r="P27" i="64" s="1"/>
  <c r="M29" i="63"/>
  <c r="W28" i="63"/>
  <c r="J26" i="64" s="1"/>
  <c r="K26" i="64" s="1"/>
  <c r="O28" i="63"/>
  <c r="P26" i="64" s="1"/>
  <c r="M28" i="63"/>
  <c r="W27" i="63"/>
  <c r="J25" i="64" s="1"/>
  <c r="K25" i="64" s="1"/>
  <c r="O27" i="63"/>
  <c r="P25" i="64" s="1"/>
  <c r="M27" i="63"/>
  <c r="W26" i="63"/>
  <c r="J24" i="64" s="1"/>
  <c r="K24" i="64" s="1"/>
  <c r="O26" i="63"/>
  <c r="P24" i="64" s="1"/>
  <c r="M26" i="63"/>
  <c r="W25" i="63"/>
  <c r="J23" i="64" s="1"/>
  <c r="K23" i="64" s="1"/>
  <c r="O25" i="63"/>
  <c r="P23" i="64" s="1"/>
  <c r="M25" i="63"/>
  <c r="W24" i="63"/>
  <c r="J22" i="64" s="1"/>
  <c r="K22" i="64" s="1"/>
  <c r="O24" i="63"/>
  <c r="P22" i="64" s="1"/>
  <c r="M24" i="63"/>
  <c r="W23" i="63"/>
  <c r="J21" i="64" s="1"/>
  <c r="K21" i="64" s="1"/>
  <c r="O23" i="63"/>
  <c r="P21" i="64" s="1"/>
  <c r="M23" i="63"/>
  <c r="W22" i="63"/>
  <c r="O22" i="63"/>
  <c r="P20" i="64" s="1"/>
  <c r="M22" i="63"/>
  <c r="W21" i="63"/>
  <c r="J19" i="64" s="1"/>
  <c r="K19" i="64" s="1"/>
  <c r="O21" i="63"/>
  <c r="P19" i="64" s="1"/>
  <c r="M21" i="63"/>
  <c r="W20" i="63"/>
  <c r="J18" i="64" s="1"/>
  <c r="K18" i="64" s="1"/>
  <c r="O20" i="63"/>
  <c r="P18" i="64" s="1"/>
  <c r="M20" i="63"/>
  <c r="W19" i="63"/>
  <c r="J17" i="64" s="1"/>
  <c r="K17" i="64" s="1"/>
  <c r="O19" i="63"/>
  <c r="P17" i="64" s="1"/>
  <c r="M19" i="63"/>
  <c r="W18" i="63"/>
  <c r="J16" i="64" s="1"/>
  <c r="K16" i="64" s="1"/>
  <c r="O18" i="63"/>
  <c r="P16" i="64" s="1"/>
  <c r="M18" i="63"/>
  <c r="W17" i="63"/>
  <c r="J15" i="64" s="1"/>
  <c r="K15" i="64" s="1"/>
  <c r="O17" i="63"/>
  <c r="P15" i="64" s="1"/>
  <c r="M17" i="63"/>
  <c r="W16" i="63"/>
  <c r="J14" i="64" s="1"/>
  <c r="K14" i="64" s="1"/>
  <c r="O16" i="63"/>
  <c r="P14" i="64" s="1"/>
  <c r="M16" i="63"/>
  <c r="W15" i="63"/>
  <c r="J13" i="64" s="1"/>
  <c r="K13" i="64" s="1"/>
  <c r="O15" i="63"/>
  <c r="P13" i="64" s="1"/>
  <c r="M15" i="63"/>
  <c r="W14" i="63"/>
  <c r="J12" i="64" s="1"/>
  <c r="K12" i="64" s="1"/>
  <c r="O14" i="63"/>
  <c r="P12" i="64" s="1"/>
  <c r="M14" i="63"/>
  <c r="W13" i="63"/>
  <c r="J11" i="64" s="1"/>
  <c r="K11" i="64" s="1"/>
  <c r="O13" i="63"/>
  <c r="P11" i="64" s="1"/>
  <c r="M13" i="63"/>
  <c r="W12" i="63"/>
  <c r="J10" i="64" s="1"/>
  <c r="K10" i="64" s="1"/>
  <c r="O12" i="63"/>
  <c r="P10" i="64" s="1"/>
  <c r="M12" i="63"/>
  <c r="W11" i="63"/>
  <c r="J9" i="64" s="1"/>
  <c r="K9" i="64" s="1"/>
  <c r="O11" i="63"/>
  <c r="P9" i="64" s="1"/>
  <c r="M11" i="63"/>
  <c r="W10" i="63"/>
  <c r="J8" i="64" s="1"/>
  <c r="K8" i="64" s="1"/>
  <c r="O10" i="63"/>
  <c r="P8" i="64" s="1"/>
  <c r="M10" i="63"/>
  <c r="W9" i="63"/>
  <c r="J7" i="64" s="1"/>
  <c r="K7" i="64" s="1"/>
  <c r="O9" i="63"/>
  <c r="P7" i="64" s="1"/>
  <c r="M9" i="63"/>
  <c r="N9" i="63" s="1"/>
  <c r="O7" i="64" s="1"/>
  <c r="N10" i="63" l="1"/>
  <c r="O8" i="64" s="1"/>
  <c r="N8" i="64"/>
  <c r="N11" i="63"/>
  <c r="O9" i="64" s="1"/>
  <c r="N9" i="64"/>
  <c r="N12" i="63"/>
  <c r="O10" i="64" s="1"/>
  <c r="N10" i="64"/>
  <c r="N13" i="63"/>
  <c r="O11" i="64" s="1"/>
  <c r="N11" i="64"/>
  <c r="N14" i="63"/>
  <c r="O12" i="64" s="1"/>
  <c r="N12" i="64"/>
  <c r="N15" i="63"/>
  <c r="O13" i="64" s="1"/>
  <c r="N13" i="64"/>
  <c r="N16" i="63"/>
  <c r="O14" i="64" s="1"/>
  <c r="N14" i="64"/>
  <c r="N17" i="63"/>
  <c r="O15" i="64" s="1"/>
  <c r="N15" i="64"/>
  <c r="N18" i="63"/>
  <c r="O16" i="64" s="1"/>
  <c r="N16" i="64"/>
  <c r="N19" i="63"/>
  <c r="O17" i="64" s="1"/>
  <c r="N17" i="64"/>
  <c r="N20" i="63"/>
  <c r="O18" i="64" s="1"/>
  <c r="N18" i="64"/>
  <c r="N21" i="63"/>
  <c r="O19" i="64" s="1"/>
  <c r="N19" i="64"/>
  <c r="N22" i="63"/>
  <c r="O20" i="64" s="1"/>
  <c r="N20" i="64"/>
  <c r="N23" i="63"/>
  <c r="O21" i="64" s="1"/>
  <c r="N21" i="64"/>
  <c r="N24" i="63"/>
  <c r="O22" i="64" s="1"/>
  <c r="N22" i="64"/>
  <c r="N25" i="63"/>
  <c r="O23" i="64" s="1"/>
  <c r="N23" i="64"/>
  <c r="N26" i="63"/>
  <c r="O24" i="64" s="1"/>
  <c r="N24" i="64"/>
  <c r="N27" i="63"/>
  <c r="O25" i="64" s="1"/>
  <c r="N25" i="64"/>
  <c r="N28" i="63"/>
  <c r="O26" i="64" s="1"/>
  <c r="N26" i="64"/>
  <c r="N29" i="63"/>
  <c r="O27" i="64" s="1"/>
  <c r="N27" i="64"/>
  <c r="N30" i="63"/>
  <c r="O28" i="64" s="1"/>
  <c r="N28" i="64"/>
  <c r="N31" i="63"/>
  <c r="O29" i="64" s="1"/>
  <c r="N32" i="63"/>
  <c r="O30" i="64" s="1"/>
  <c r="N33" i="63"/>
  <c r="O31" i="64" s="1"/>
  <c r="N34" i="63"/>
  <c r="O32" i="64" s="1"/>
  <c r="N35" i="63"/>
  <c r="O33" i="64" s="1"/>
  <c r="N36" i="63"/>
  <c r="O34" i="64" s="1"/>
  <c r="N37" i="63"/>
  <c r="O35" i="64" s="1"/>
  <c r="N38" i="63"/>
  <c r="O36" i="64" s="1"/>
  <c r="N7" i="64"/>
  <c r="L36" i="64"/>
  <c r="M36" i="64" s="1"/>
  <c r="F37" i="43" s="1"/>
  <c r="L35" i="64"/>
  <c r="F36" i="43" s="1"/>
  <c r="L34" i="64"/>
  <c r="M34" i="64" s="1"/>
  <c r="F35" i="43" s="1"/>
  <c r="L32" i="64"/>
  <c r="M32" i="64" s="1"/>
  <c r="F33" i="43" s="1"/>
  <c r="L33" i="64"/>
  <c r="M33" i="64" s="1"/>
  <c r="F34" i="43" s="1"/>
  <c r="L31" i="64"/>
  <c r="M31" i="64" s="1"/>
  <c r="F32" i="43" s="1"/>
  <c r="L30" i="64"/>
  <c r="M30" i="64" s="1"/>
  <c r="F31" i="43" s="1"/>
  <c r="L29" i="64"/>
  <c r="M29" i="64" s="1"/>
  <c r="F30" i="43" s="1"/>
  <c r="L28" i="64"/>
  <c r="M28" i="64" s="1"/>
  <c r="F29" i="43" s="1"/>
  <c r="L27" i="64"/>
  <c r="M27" i="64" s="1"/>
  <c r="F28" i="43" s="1"/>
  <c r="L26" i="64"/>
  <c r="M26" i="64" s="1"/>
  <c r="F27" i="43" s="1"/>
  <c r="L25" i="64"/>
  <c r="M25" i="64" s="1"/>
  <c r="F26" i="43" s="1"/>
  <c r="L24" i="64"/>
  <c r="M24" i="64" s="1"/>
  <c r="F25" i="43" s="1"/>
  <c r="L23" i="64"/>
  <c r="L22" i="64"/>
  <c r="M22" i="64" s="1"/>
  <c r="F23" i="43" s="1"/>
  <c r="L20" i="64"/>
  <c r="M20" i="64" s="1"/>
  <c r="F21" i="43" s="1"/>
  <c r="L19" i="64"/>
  <c r="M19" i="64" s="1"/>
  <c r="F20" i="43" s="1"/>
  <c r="L21" i="64"/>
  <c r="M21" i="64" s="1"/>
  <c r="F22" i="43" s="1"/>
  <c r="L18" i="64"/>
  <c r="M18" i="64" s="1"/>
  <c r="F19" i="43" s="1"/>
  <c r="L17" i="64"/>
  <c r="M17" i="64" s="1"/>
  <c r="F18" i="43" s="1"/>
  <c r="L16" i="64"/>
  <c r="M16" i="64" s="1"/>
  <c r="F17" i="43" s="1"/>
  <c r="L15" i="64"/>
  <c r="M15" i="64" s="1"/>
  <c r="F16" i="43" s="1"/>
  <c r="L14" i="64"/>
  <c r="F15" i="43" s="1"/>
  <c r="L13" i="64"/>
  <c r="M13" i="64" s="1"/>
  <c r="F14" i="43" s="1"/>
  <c r="L12" i="64"/>
  <c r="M12" i="64" s="1"/>
  <c r="F13" i="43" s="1"/>
  <c r="L11" i="64"/>
  <c r="M11" i="64" s="1"/>
  <c r="F12" i="43" s="1"/>
  <c r="L10" i="64"/>
  <c r="M10" i="64" s="1"/>
  <c r="F11" i="43" s="1"/>
  <c r="L9" i="64"/>
  <c r="F10" i="43" s="1"/>
  <c r="L8" i="64"/>
  <c r="M8" i="64" s="1"/>
  <c r="F9" i="43" s="1"/>
  <c r="L7" i="64"/>
  <c r="M7" i="64" s="1"/>
  <c r="F8" i="43" s="1"/>
  <c r="E33" i="56"/>
  <c r="J8" i="62"/>
  <c r="J9" i="62"/>
  <c r="J10" i="62"/>
  <c r="J11" i="62"/>
  <c r="J12" i="62"/>
  <c r="J13" i="62"/>
  <c r="J14" i="62"/>
  <c r="J15" i="62"/>
  <c r="J16" i="62"/>
  <c r="J17" i="62"/>
  <c r="J18" i="62"/>
  <c r="J19" i="62"/>
  <c r="J20" i="62"/>
  <c r="J21" i="62"/>
  <c r="J22" i="62"/>
  <c r="J23" i="62"/>
  <c r="J24" i="62"/>
  <c r="J25" i="62"/>
  <c r="J26" i="62"/>
  <c r="J27" i="62"/>
  <c r="J28" i="62"/>
  <c r="J29" i="62"/>
  <c r="J30" i="62"/>
  <c r="J31" i="62"/>
  <c r="J32" i="62"/>
  <c r="J7" i="62"/>
  <c r="F8" i="62"/>
  <c r="F9" i="62"/>
  <c r="F10" i="62"/>
  <c r="F11" i="62"/>
  <c r="F12" i="62"/>
  <c r="F13" i="62"/>
  <c r="F14" i="62"/>
  <c r="F15" i="62"/>
  <c r="F16" i="62"/>
  <c r="F17" i="62"/>
  <c r="F18" i="62"/>
  <c r="F19" i="62"/>
  <c r="F20" i="62"/>
  <c r="F21" i="62"/>
  <c r="F22" i="62"/>
  <c r="F23" i="62"/>
  <c r="F24" i="62"/>
  <c r="F25" i="62"/>
  <c r="F26" i="62"/>
  <c r="F27" i="62"/>
  <c r="F28" i="62"/>
  <c r="F29" i="62"/>
  <c r="F30" i="62"/>
  <c r="F31" i="62"/>
  <c r="F32" i="62"/>
  <c r="F7" i="62"/>
  <c r="H32" i="62"/>
  <c r="H31" i="62"/>
  <c r="H30" i="62"/>
  <c r="H29" i="62"/>
  <c r="H28" i="62"/>
  <c r="H27" i="62"/>
  <c r="H26" i="62"/>
  <c r="H25" i="62"/>
  <c r="H24" i="62"/>
  <c r="H23" i="62"/>
  <c r="H22" i="62"/>
  <c r="H21" i="62"/>
  <c r="H20" i="62"/>
  <c r="H19" i="62"/>
  <c r="H18" i="62"/>
  <c r="H17" i="62"/>
  <c r="H16" i="62"/>
  <c r="H15" i="62"/>
  <c r="H14" i="62"/>
  <c r="H13" i="62"/>
  <c r="H12" i="62"/>
  <c r="H11" i="62"/>
  <c r="H10" i="62"/>
  <c r="H9" i="62"/>
  <c r="H8" i="62"/>
  <c r="H7" i="62"/>
  <c r="W10" i="61"/>
  <c r="Y10" i="61"/>
  <c r="Q8" i="62" s="1"/>
  <c r="W11" i="61"/>
  <c r="Y11" i="61"/>
  <c r="Q9" i="62" s="1"/>
  <c r="W12" i="61"/>
  <c r="Y12" i="61"/>
  <c r="Q10" i="62" s="1"/>
  <c r="W13" i="61"/>
  <c r="Y13" i="61"/>
  <c r="Q11" i="62" s="1"/>
  <c r="W14" i="61"/>
  <c r="Y14" i="61"/>
  <c r="Q12" i="62" s="1"/>
  <c r="W15" i="61"/>
  <c r="Y15" i="61"/>
  <c r="Q13" i="62" s="1"/>
  <c r="W16" i="61"/>
  <c r="Y16" i="61"/>
  <c r="Q14" i="62" s="1"/>
  <c r="W17" i="61"/>
  <c r="Y17" i="61"/>
  <c r="Q15" i="62" s="1"/>
  <c r="W18" i="61"/>
  <c r="Y18" i="61"/>
  <c r="Q16" i="62" s="1"/>
  <c r="W19" i="61"/>
  <c r="Y19" i="61"/>
  <c r="Q17" i="62" s="1"/>
  <c r="W20" i="61"/>
  <c r="Y20" i="61"/>
  <c r="Q18" i="62" s="1"/>
  <c r="W21" i="61"/>
  <c r="Y21" i="61"/>
  <c r="Q19" i="62" s="1"/>
  <c r="W22" i="61"/>
  <c r="Y22" i="61"/>
  <c r="Q20" i="62" s="1"/>
  <c r="W23" i="61"/>
  <c r="O21" i="62" s="1"/>
  <c r="X23" i="61"/>
  <c r="P21" i="62" s="1"/>
  <c r="Y23" i="61"/>
  <c r="Q21" i="62" s="1"/>
  <c r="W24" i="61"/>
  <c r="Y24" i="61"/>
  <c r="Q22" i="62" s="1"/>
  <c r="W25" i="61"/>
  <c r="Y25" i="61"/>
  <c r="Q23" i="62" s="1"/>
  <c r="W26" i="61"/>
  <c r="Y26" i="61"/>
  <c r="Q24" i="62" s="1"/>
  <c r="W27" i="61"/>
  <c r="Y27" i="61"/>
  <c r="Q25" i="62" s="1"/>
  <c r="W28" i="61"/>
  <c r="Y28" i="61"/>
  <c r="Q26" i="62" s="1"/>
  <c r="W29" i="61"/>
  <c r="Y29" i="61"/>
  <c r="Q27" i="62" s="1"/>
  <c r="W30" i="61"/>
  <c r="Y30" i="61"/>
  <c r="Q28" i="62" s="1"/>
  <c r="W31" i="61"/>
  <c r="Y31" i="61"/>
  <c r="Q29" i="62" s="1"/>
  <c r="W32" i="61"/>
  <c r="Y32" i="61"/>
  <c r="Q30" i="62" s="1"/>
  <c r="W33" i="61"/>
  <c r="Y33" i="61"/>
  <c r="Q31" i="62" s="1"/>
  <c r="W34" i="61"/>
  <c r="Y34" i="61"/>
  <c r="Q32" i="62" s="1"/>
  <c r="Y9" i="61"/>
  <c r="Q7" i="62" s="1"/>
  <c r="W9" i="61"/>
  <c r="AE34" i="61"/>
  <c r="K32" i="62" s="1"/>
  <c r="L32" i="62" s="1"/>
  <c r="AE33" i="61"/>
  <c r="K31" i="62" s="1"/>
  <c r="L31" i="62" s="1"/>
  <c r="AE32" i="61"/>
  <c r="K30" i="62" s="1"/>
  <c r="L30" i="62" s="1"/>
  <c r="AE31" i="61"/>
  <c r="K29" i="62" s="1"/>
  <c r="L29" i="62" s="1"/>
  <c r="AE30" i="61"/>
  <c r="K28" i="62" s="1"/>
  <c r="L28" i="62" s="1"/>
  <c r="AE29" i="61"/>
  <c r="K27" i="62" s="1"/>
  <c r="L27" i="62" s="1"/>
  <c r="AE28" i="61"/>
  <c r="K26" i="62" s="1"/>
  <c r="L26" i="62" s="1"/>
  <c r="AE27" i="61"/>
  <c r="K25" i="62" s="1"/>
  <c r="L25" i="62" s="1"/>
  <c r="AE26" i="61"/>
  <c r="K24" i="62" s="1"/>
  <c r="L24" i="62" s="1"/>
  <c r="AE25" i="61"/>
  <c r="K23" i="62" s="1"/>
  <c r="L23" i="62" s="1"/>
  <c r="AE24" i="61"/>
  <c r="K22" i="62" s="1"/>
  <c r="L22" i="62" s="1"/>
  <c r="AE23" i="61"/>
  <c r="K21" i="62" s="1"/>
  <c r="L21" i="62" s="1"/>
  <c r="AE22" i="61"/>
  <c r="K20" i="62" s="1"/>
  <c r="L20" i="62" s="1"/>
  <c r="AE21" i="61"/>
  <c r="K19" i="62" s="1"/>
  <c r="L19" i="62" s="1"/>
  <c r="M19" i="62" s="1"/>
  <c r="N19" i="62" s="1"/>
  <c r="E20" i="56" s="1"/>
  <c r="AE20" i="61"/>
  <c r="K18" i="62" s="1"/>
  <c r="L18" i="62" s="1"/>
  <c r="AE19" i="61"/>
  <c r="K17" i="62" s="1"/>
  <c r="L17" i="62" s="1"/>
  <c r="AE18" i="61"/>
  <c r="K16" i="62" s="1"/>
  <c r="L16" i="62" s="1"/>
  <c r="AE17" i="61"/>
  <c r="K15" i="62" s="1"/>
  <c r="L15" i="62" s="1"/>
  <c r="M15" i="62" s="1"/>
  <c r="E16" i="56" s="1"/>
  <c r="AE16" i="61"/>
  <c r="K14" i="62" s="1"/>
  <c r="L14" i="62" s="1"/>
  <c r="AE15" i="61"/>
  <c r="K13" i="62" s="1"/>
  <c r="L13" i="62" s="1"/>
  <c r="AE14" i="61"/>
  <c r="K12" i="62" s="1"/>
  <c r="L12" i="62" s="1"/>
  <c r="AE13" i="61"/>
  <c r="K11" i="62" s="1"/>
  <c r="L11" i="62" s="1"/>
  <c r="AE12" i="61"/>
  <c r="K10" i="62" s="1"/>
  <c r="L10" i="62" s="1"/>
  <c r="AE11" i="61"/>
  <c r="K9" i="62" s="1"/>
  <c r="L9" i="62" s="1"/>
  <c r="AE10" i="61"/>
  <c r="K8" i="62" s="1"/>
  <c r="L8" i="62" s="1"/>
  <c r="AE9" i="61"/>
  <c r="K7" i="62" s="1"/>
  <c r="L7" i="62" s="1"/>
  <c r="J8" i="60"/>
  <c r="J9" i="60"/>
  <c r="J10" i="60"/>
  <c r="J11" i="60"/>
  <c r="J12" i="60"/>
  <c r="J13" i="60"/>
  <c r="J14" i="60"/>
  <c r="J15" i="60"/>
  <c r="J16" i="60"/>
  <c r="J17" i="60"/>
  <c r="J18" i="60"/>
  <c r="J19" i="60"/>
  <c r="J20" i="60"/>
  <c r="J21" i="60"/>
  <c r="J22" i="60"/>
  <c r="J23" i="60"/>
  <c r="J24" i="60"/>
  <c r="J25" i="60"/>
  <c r="J26" i="60"/>
  <c r="J27" i="60"/>
  <c r="J28" i="60"/>
  <c r="J29" i="60"/>
  <c r="J30" i="60"/>
  <c r="J31" i="60"/>
  <c r="J7" i="60"/>
  <c r="F8" i="60"/>
  <c r="F9" i="60"/>
  <c r="F10" i="60"/>
  <c r="F11" i="60"/>
  <c r="F12" i="60"/>
  <c r="F13" i="60"/>
  <c r="F14" i="60"/>
  <c r="F15" i="60"/>
  <c r="F16" i="60"/>
  <c r="F17" i="60"/>
  <c r="F18" i="60"/>
  <c r="F19" i="60"/>
  <c r="F20" i="60"/>
  <c r="F21" i="60"/>
  <c r="F22" i="60"/>
  <c r="F23" i="60"/>
  <c r="F24" i="60"/>
  <c r="F25" i="60"/>
  <c r="F26" i="60"/>
  <c r="F27" i="60"/>
  <c r="F28" i="60"/>
  <c r="F29" i="60"/>
  <c r="F30" i="60"/>
  <c r="F31" i="60"/>
  <c r="F7" i="60"/>
  <c r="H31" i="60"/>
  <c r="H30" i="60"/>
  <c r="H29" i="60"/>
  <c r="H28" i="60"/>
  <c r="H27" i="60"/>
  <c r="H26" i="60"/>
  <c r="H25" i="60"/>
  <c r="H24" i="60"/>
  <c r="H23" i="60"/>
  <c r="H22" i="60"/>
  <c r="H21" i="60"/>
  <c r="H20" i="60"/>
  <c r="H19" i="60"/>
  <c r="H18" i="60"/>
  <c r="H17" i="60"/>
  <c r="H16" i="60"/>
  <c r="H15" i="60"/>
  <c r="H14" i="60"/>
  <c r="H13" i="60"/>
  <c r="H12" i="60"/>
  <c r="H11" i="60"/>
  <c r="H10" i="60"/>
  <c r="H9" i="60"/>
  <c r="H8" i="60"/>
  <c r="H7" i="60"/>
  <c r="P10" i="59"/>
  <c r="Q8" i="60" s="1"/>
  <c r="P11" i="59"/>
  <c r="Q9" i="60" s="1"/>
  <c r="P12" i="59"/>
  <c r="Q10" i="60" s="1"/>
  <c r="P13" i="59"/>
  <c r="Q11" i="60" s="1"/>
  <c r="P14" i="59"/>
  <c r="Q12" i="60" s="1"/>
  <c r="P15" i="59"/>
  <c r="Q13" i="60" s="1"/>
  <c r="P16" i="59"/>
  <c r="Q14" i="60" s="1"/>
  <c r="P17" i="59"/>
  <c r="Q15" i="60" s="1"/>
  <c r="P18" i="59"/>
  <c r="Q16" i="60" s="1"/>
  <c r="P19" i="59"/>
  <c r="Q17" i="60" s="1"/>
  <c r="P20" i="59"/>
  <c r="Q18" i="60" s="1"/>
  <c r="P21" i="59"/>
  <c r="Q19" i="60" s="1"/>
  <c r="P22" i="59"/>
  <c r="Q20" i="60" s="1"/>
  <c r="P23" i="59"/>
  <c r="Q21" i="60" s="1"/>
  <c r="P24" i="59"/>
  <c r="Q22" i="60" s="1"/>
  <c r="P25" i="59"/>
  <c r="Q23" i="60" s="1"/>
  <c r="P26" i="59"/>
  <c r="Q24" i="60" s="1"/>
  <c r="P27" i="59"/>
  <c r="Q25" i="60" s="1"/>
  <c r="P28" i="59"/>
  <c r="Q26" i="60" s="1"/>
  <c r="P29" i="59"/>
  <c r="Q27" i="60" s="1"/>
  <c r="P30" i="59"/>
  <c r="Q28" i="60" s="1"/>
  <c r="P31" i="59"/>
  <c r="Q29" i="60" s="1"/>
  <c r="P32" i="59"/>
  <c r="Q30" i="60" s="1"/>
  <c r="P33" i="59"/>
  <c r="Q31" i="60" s="1"/>
  <c r="P9" i="59"/>
  <c r="Q7" i="60" s="1"/>
  <c r="N10" i="59"/>
  <c r="O8" i="60" s="1"/>
  <c r="N11" i="59"/>
  <c r="N12" i="59"/>
  <c r="O10" i="60" s="1"/>
  <c r="N13" i="59"/>
  <c r="N14" i="59"/>
  <c r="O12" i="60" s="1"/>
  <c r="N15" i="59"/>
  <c r="N16" i="59"/>
  <c r="O14" i="60" s="1"/>
  <c r="N17" i="59"/>
  <c r="N18" i="59"/>
  <c r="O16" i="60" s="1"/>
  <c r="N19" i="59"/>
  <c r="N20" i="59"/>
  <c r="O18" i="60" s="1"/>
  <c r="N21" i="59"/>
  <c r="N22" i="59"/>
  <c r="O20" i="60" s="1"/>
  <c r="N23" i="59"/>
  <c r="O23" i="59" s="1"/>
  <c r="P21" i="60" s="1"/>
  <c r="N24" i="59"/>
  <c r="O22" i="60" s="1"/>
  <c r="N25" i="59"/>
  <c r="O25" i="59" s="1"/>
  <c r="P23" i="60" s="1"/>
  <c r="N26" i="59"/>
  <c r="O24" i="60" s="1"/>
  <c r="N27" i="59"/>
  <c r="O27" i="59" s="1"/>
  <c r="P25" i="60" s="1"/>
  <c r="N28" i="59"/>
  <c r="O26" i="60" s="1"/>
  <c r="N29" i="59"/>
  <c r="O29" i="59" s="1"/>
  <c r="P27" i="60" s="1"/>
  <c r="N30" i="59"/>
  <c r="O28" i="60" s="1"/>
  <c r="N31" i="59"/>
  <c r="O31" i="59" s="1"/>
  <c r="P29" i="60" s="1"/>
  <c r="N32" i="59"/>
  <c r="O30" i="60" s="1"/>
  <c r="N33" i="59"/>
  <c r="O33" i="59" s="1"/>
  <c r="P31" i="60" s="1"/>
  <c r="N9" i="59"/>
  <c r="O9" i="59" s="1"/>
  <c r="P7" i="60" s="1"/>
  <c r="V33" i="59"/>
  <c r="K31" i="60" s="1"/>
  <c r="L31" i="60" s="1"/>
  <c r="V32" i="59"/>
  <c r="K30" i="60" s="1"/>
  <c r="L30" i="60" s="1"/>
  <c r="O32" i="59"/>
  <c r="P30" i="60" s="1"/>
  <c r="V31" i="59"/>
  <c r="K29" i="60" s="1"/>
  <c r="L29" i="60" s="1"/>
  <c r="V30" i="59"/>
  <c r="K28" i="60" s="1"/>
  <c r="L28" i="60" s="1"/>
  <c r="O30" i="59"/>
  <c r="P28" i="60" s="1"/>
  <c r="V29" i="59"/>
  <c r="K27" i="60" s="1"/>
  <c r="L27" i="60" s="1"/>
  <c r="V28" i="59"/>
  <c r="K26" i="60" s="1"/>
  <c r="L26" i="60" s="1"/>
  <c r="O28" i="59"/>
  <c r="P26" i="60" s="1"/>
  <c r="V27" i="59"/>
  <c r="K25" i="60" s="1"/>
  <c r="L25" i="60" s="1"/>
  <c r="V26" i="59"/>
  <c r="K24" i="60" s="1"/>
  <c r="L24" i="60" s="1"/>
  <c r="O26" i="59"/>
  <c r="P24" i="60" s="1"/>
  <c r="V25" i="59"/>
  <c r="K23" i="60" s="1"/>
  <c r="L23" i="60" s="1"/>
  <c r="V24" i="59"/>
  <c r="K22" i="60" s="1"/>
  <c r="L22" i="60" s="1"/>
  <c r="O24" i="59"/>
  <c r="P22" i="60" s="1"/>
  <c r="V23" i="59"/>
  <c r="K21" i="60" s="1"/>
  <c r="L21" i="60" s="1"/>
  <c r="V22" i="59"/>
  <c r="O22" i="59"/>
  <c r="P20" i="60" s="1"/>
  <c r="V21" i="59"/>
  <c r="K19" i="60" s="1"/>
  <c r="L19" i="60" s="1"/>
  <c r="V20" i="59"/>
  <c r="K18" i="60" s="1"/>
  <c r="L18" i="60" s="1"/>
  <c r="O20" i="59"/>
  <c r="P18" i="60" s="1"/>
  <c r="V19" i="59"/>
  <c r="K17" i="60" s="1"/>
  <c r="L17" i="60" s="1"/>
  <c r="V18" i="59"/>
  <c r="K16" i="60" s="1"/>
  <c r="L16" i="60" s="1"/>
  <c r="O18" i="59"/>
  <c r="P16" i="60" s="1"/>
  <c r="V17" i="59"/>
  <c r="K15" i="60" s="1"/>
  <c r="L15" i="60" s="1"/>
  <c r="V16" i="59"/>
  <c r="K14" i="60" s="1"/>
  <c r="L14" i="60" s="1"/>
  <c r="O16" i="59"/>
  <c r="P14" i="60" s="1"/>
  <c r="V15" i="59"/>
  <c r="K13" i="60" s="1"/>
  <c r="L13" i="60" s="1"/>
  <c r="V14" i="59"/>
  <c r="K12" i="60" s="1"/>
  <c r="L12" i="60" s="1"/>
  <c r="O14" i="59"/>
  <c r="P12" i="60" s="1"/>
  <c r="V13" i="59"/>
  <c r="K11" i="60" s="1"/>
  <c r="L11" i="60" s="1"/>
  <c r="V12" i="59"/>
  <c r="K10" i="60" s="1"/>
  <c r="L10" i="60" s="1"/>
  <c r="O12" i="59"/>
  <c r="P10" i="60" s="1"/>
  <c r="V11" i="59"/>
  <c r="K9" i="60" s="1"/>
  <c r="L9" i="60" s="1"/>
  <c r="V10" i="59"/>
  <c r="K8" i="60" s="1"/>
  <c r="L8" i="60" s="1"/>
  <c r="O10" i="59"/>
  <c r="P8" i="60" s="1"/>
  <c r="V9" i="59"/>
  <c r="K7" i="60" s="1"/>
  <c r="L7" i="60" s="1"/>
  <c r="J8" i="58"/>
  <c r="J9" i="58"/>
  <c r="J10" i="58"/>
  <c r="J11" i="58"/>
  <c r="J12" i="58"/>
  <c r="J13" i="58"/>
  <c r="J14" i="58"/>
  <c r="J15" i="58"/>
  <c r="J16" i="58"/>
  <c r="J17" i="58"/>
  <c r="J18" i="58"/>
  <c r="J19" i="58"/>
  <c r="J20" i="58"/>
  <c r="J22" i="58"/>
  <c r="J23" i="58"/>
  <c r="J24" i="58"/>
  <c r="J25" i="58"/>
  <c r="J26" i="58"/>
  <c r="J27" i="58"/>
  <c r="J28" i="58"/>
  <c r="J29" i="58"/>
  <c r="J30" i="58"/>
  <c r="J31" i="58"/>
  <c r="J32" i="58"/>
  <c r="J33" i="58"/>
  <c r="J34" i="58"/>
  <c r="J35" i="58"/>
  <c r="J36" i="58"/>
  <c r="J7" i="58"/>
  <c r="F8" i="58"/>
  <c r="F9" i="58"/>
  <c r="F10" i="58"/>
  <c r="F11" i="58"/>
  <c r="F12" i="58"/>
  <c r="F13" i="58"/>
  <c r="F14" i="58"/>
  <c r="F15" i="58"/>
  <c r="F16" i="58"/>
  <c r="F17" i="58"/>
  <c r="F18" i="58"/>
  <c r="F19" i="58"/>
  <c r="F20" i="58"/>
  <c r="F21" i="58"/>
  <c r="F22" i="58"/>
  <c r="F23" i="58"/>
  <c r="F24" i="58"/>
  <c r="F25" i="58"/>
  <c r="F26" i="58"/>
  <c r="F27" i="58"/>
  <c r="F28" i="58"/>
  <c r="F29" i="58"/>
  <c r="F30" i="58"/>
  <c r="F31" i="58"/>
  <c r="F32" i="58"/>
  <c r="F33" i="58"/>
  <c r="F34" i="58"/>
  <c r="F35" i="58"/>
  <c r="F36" i="58"/>
  <c r="F7" i="58"/>
  <c r="H36" i="58"/>
  <c r="H35" i="58"/>
  <c r="H34" i="58"/>
  <c r="H33" i="58"/>
  <c r="H32" i="58"/>
  <c r="H31" i="58"/>
  <c r="H30" i="58"/>
  <c r="H29" i="58"/>
  <c r="H28" i="58"/>
  <c r="H27" i="58"/>
  <c r="H26" i="58"/>
  <c r="H25" i="58"/>
  <c r="H24" i="58"/>
  <c r="H23" i="58"/>
  <c r="H22" i="58"/>
  <c r="H21" i="58"/>
  <c r="H20" i="58"/>
  <c r="H19" i="58"/>
  <c r="H18" i="58"/>
  <c r="H17" i="58"/>
  <c r="H16" i="58"/>
  <c r="H15" i="58"/>
  <c r="H14" i="58"/>
  <c r="H13" i="58"/>
  <c r="H12" i="58"/>
  <c r="H11" i="58"/>
  <c r="H10" i="58"/>
  <c r="H9" i="58"/>
  <c r="H8" i="58"/>
  <c r="H7" i="58"/>
  <c r="P10" i="57"/>
  <c r="Q8" i="58" s="1"/>
  <c r="P11" i="57"/>
  <c r="Q9" i="58" s="1"/>
  <c r="P12" i="57"/>
  <c r="Q10" i="58" s="1"/>
  <c r="P13" i="57"/>
  <c r="Q11" i="58" s="1"/>
  <c r="P14" i="57"/>
  <c r="Q12" i="58" s="1"/>
  <c r="P15" i="57"/>
  <c r="Q13" i="58" s="1"/>
  <c r="P16" i="57"/>
  <c r="Q14" i="58" s="1"/>
  <c r="P17" i="57"/>
  <c r="Q15" i="58" s="1"/>
  <c r="P18" i="57"/>
  <c r="Q16" i="58" s="1"/>
  <c r="P19" i="57"/>
  <c r="Q17" i="58" s="1"/>
  <c r="P20" i="57"/>
  <c r="Q18" i="58" s="1"/>
  <c r="P21" i="57"/>
  <c r="Q19" i="58" s="1"/>
  <c r="P22" i="57"/>
  <c r="Q20" i="58" s="1"/>
  <c r="P23" i="57"/>
  <c r="Q21" i="58" s="1"/>
  <c r="P24" i="57"/>
  <c r="Q22" i="58" s="1"/>
  <c r="P25" i="57"/>
  <c r="Q23" i="58" s="1"/>
  <c r="P26" i="57"/>
  <c r="Q24" i="58" s="1"/>
  <c r="P27" i="57"/>
  <c r="Q25" i="58" s="1"/>
  <c r="P28" i="57"/>
  <c r="Q26" i="58" s="1"/>
  <c r="P29" i="57"/>
  <c r="Q27" i="58" s="1"/>
  <c r="P30" i="57"/>
  <c r="Q28" i="58" s="1"/>
  <c r="P31" i="57"/>
  <c r="Q29" i="58" s="1"/>
  <c r="P32" i="57"/>
  <c r="Q30" i="58" s="1"/>
  <c r="P33" i="57"/>
  <c r="Q31" i="58" s="1"/>
  <c r="P34" i="57"/>
  <c r="Q32" i="58" s="1"/>
  <c r="P35" i="57"/>
  <c r="Q33" i="58" s="1"/>
  <c r="P36" i="57"/>
  <c r="Q34" i="58" s="1"/>
  <c r="P37" i="57"/>
  <c r="Q35" i="58" s="1"/>
  <c r="P38" i="57"/>
  <c r="Q36" i="58" s="1"/>
  <c r="P9" i="57"/>
  <c r="Q7" i="58" s="1"/>
  <c r="N10" i="57"/>
  <c r="O8" i="58" s="1"/>
  <c r="N11" i="57"/>
  <c r="O9" i="58" s="1"/>
  <c r="N12" i="57"/>
  <c r="N13" i="57"/>
  <c r="O11" i="58" s="1"/>
  <c r="N14" i="57"/>
  <c r="O12" i="58" s="1"/>
  <c r="N15" i="57"/>
  <c r="O13" i="58" s="1"/>
  <c r="N16" i="57"/>
  <c r="O14" i="58" s="1"/>
  <c r="N17" i="57"/>
  <c r="O15" i="58" s="1"/>
  <c r="N18" i="57"/>
  <c r="N19" i="57"/>
  <c r="O17" i="58" s="1"/>
  <c r="N20" i="57"/>
  <c r="N21" i="57"/>
  <c r="O19" i="58" s="1"/>
  <c r="N22" i="57"/>
  <c r="N23" i="57"/>
  <c r="O21" i="58" s="1"/>
  <c r="N24" i="57"/>
  <c r="N25" i="57"/>
  <c r="O23" i="58" s="1"/>
  <c r="N26" i="57"/>
  <c r="N27" i="57"/>
  <c r="O25" i="58" s="1"/>
  <c r="N28" i="57"/>
  <c r="N29" i="57"/>
  <c r="O27" i="58" s="1"/>
  <c r="N30" i="57"/>
  <c r="N31" i="57"/>
  <c r="O29" i="58" s="1"/>
  <c r="N32" i="57"/>
  <c r="N33" i="57"/>
  <c r="O31" i="58" s="1"/>
  <c r="N34" i="57"/>
  <c r="N35" i="57"/>
  <c r="O33" i="58" s="1"/>
  <c r="N36" i="57"/>
  <c r="N37" i="57"/>
  <c r="O35" i="58" s="1"/>
  <c r="N38" i="57"/>
  <c r="N9" i="57"/>
  <c r="O7" i="58" s="1"/>
  <c r="X38" i="57"/>
  <c r="K36" i="58" s="1"/>
  <c r="L36" i="58" s="1"/>
  <c r="X37" i="57"/>
  <c r="K35" i="58" s="1"/>
  <c r="L35" i="58" s="1"/>
  <c r="O37" i="57"/>
  <c r="P35" i="58" s="1"/>
  <c r="X36" i="57"/>
  <c r="K34" i="58" s="1"/>
  <c r="L34" i="58" s="1"/>
  <c r="X35" i="57"/>
  <c r="K33" i="58" s="1"/>
  <c r="L33" i="58" s="1"/>
  <c r="O35" i="57"/>
  <c r="P33" i="58" s="1"/>
  <c r="X34" i="57"/>
  <c r="K32" i="58" s="1"/>
  <c r="L32" i="58" s="1"/>
  <c r="X33" i="57"/>
  <c r="K31" i="58" s="1"/>
  <c r="L31" i="58" s="1"/>
  <c r="O33" i="57"/>
  <c r="P31" i="58" s="1"/>
  <c r="X32" i="57"/>
  <c r="K30" i="58" s="1"/>
  <c r="L30" i="58" s="1"/>
  <c r="X31" i="57"/>
  <c r="K29" i="58" s="1"/>
  <c r="L29" i="58" s="1"/>
  <c r="O31" i="57"/>
  <c r="P29" i="58" s="1"/>
  <c r="X30" i="57"/>
  <c r="K28" i="58" s="1"/>
  <c r="L28" i="58" s="1"/>
  <c r="X29" i="57"/>
  <c r="K27" i="58" s="1"/>
  <c r="L27" i="58" s="1"/>
  <c r="O29" i="57"/>
  <c r="P27" i="58" s="1"/>
  <c r="X28" i="57"/>
  <c r="K26" i="58" s="1"/>
  <c r="L26" i="58" s="1"/>
  <c r="X27" i="57"/>
  <c r="K25" i="58" s="1"/>
  <c r="L25" i="58" s="1"/>
  <c r="O27" i="57"/>
  <c r="P25" i="58" s="1"/>
  <c r="X26" i="57"/>
  <c r="K24" i="58" s="1"/>
  <c r="L24" i="58" s="1"/>
  <c r="X25" i="57"/>
  <c r="K23" i="58" s="1"/>
  <c r="L23" i="58" s="1"/>
  <c r="O25" i="57"/>
  <c r="P23" i="58" s="1"/>
  <c r="X24" i="57"/>
  <c r="K22" i="58" s="1"/>
  <c r="L22" i="58" s="1"/>
  <c r="X23" i="57"/>
  <c r="K21" i="58" s="1"/>
  <c r="L21" i="58" s="1"/>
  <c r="O23" i="57"/>
  <c r="P21" i="58" s="1"/>
  <c r="X22" i="57"/>
  <c r="K20" i="58" s="1"/>
  <c r="L20" i="58" s="1"/>
  <c r="X21" i="57"/>
  <c r="K19" i="58" s="1"/>
  <c r="L19" i="58" s="1"/>
  <c r="O21" i="57"/>
  <c r="P19" i="58" s="1"/>
  <c r="X20" i="57"/>
  <c r="K18" i="58" s="1"/>
  <c r="L18" i="58" s="1"/>
  <c r="X19" i="57"/>
  <c r="K17" i="58" s="1"/>
  <c r="L17" i="58" s="1"/>
  <c r="O19" i="57"/>
  <c r="P17" i="58" s="1"/>
  <c r="X18" i="57"/>
  <c r="K16" i="58" s="1"/>
  <c r="L16" i="58" s="1"/>
  <c r="X17" i="57"/>
  <c r="K15" i="58" s="1"/>
  <c r="L15" i="58" s="1"/>
  <c r="O17" i="57"/>
  <c r="P15" i="58" s="1"/>
  <c r="X16" i="57"/>
  <c r="K14" i="58" s="1"/>
  <c r="L14" i="58" s="1"/>
  <c r="O16" i="57"/>
  <c r="P14" i="58" s="1"/>
  <c r="X15" i="57"/>
  <c r="K13" i="58" s="1"/>
  <c r="L13" i="58" s="1"/>
  <c r="O15" i="57"/>
  <c r="P13" i="58" s="1"/>
  <c r="X14" i="57"/>
  <c r="K12" i="58" s="1"/>
  <c r="L12" i="58" s="1"/>
  <c r="O14" i="57"/>
  <c r="P12" i="58" s="1"/>
  <c r="X13" i="57"/>
  <c r="K11" i="58" s="1"/>
  <c r="L11" i="58" s="1"/>
  <c r="O13" i="57"/>
  <c r="P11" i="58" s="1"/>
  <c r="X12" i="57"/>
  <c r="K10" i="58" s="1"/>
  <c r="L10" i="58" s="1"/>
  <c r="X11" i="57"/>
  <c r="K9" i="58" s="1"/>
  <c r="L9" i="58" s="1"/>
  <c r="O11" i="57"/>
  <c r="P9" i="58" s="1"/>
  <c r="X10" i="57"/>
  <c r="K8" i="58" s="1"/>
  <c r="L8" i="58" s="1"/>
  <c r="O10" i="57"/>
  <c r="P8" i="58" s="1"/>
  <c r="X9" i="57"/>
  <c r="K7" i="58" s="1"/>
  <c r="L7" i="58" s="1"/>
  <c r="O9" i="57"/>
  <c r="P7" i="58" s="1"/>
  <c r="M23" i="64" l="1"/>
  <c r="F24" i="43" s="1"/>
  <c r="K20" i="60"/>
  <c r="L20" i="60" s="1"/>
  <c r="M20" i="60" s="1"/>
  <c r="N20" i="60" s="1"/>
  <c r="E21" i="49" s="1"/>
  <c r="O38" i="57"/>
  <c r="P36" i="58" s="1"/>
  <c r="O36" i="58"/>
  <c r="O36" i="57"/>
  <c r="P34" i="58" s="1"/>
  <c r="O34" i="58"/>
  <c r="O34" i="57"/>
  <c r="P32" i="58" s="1"/>
  <c r="O32" i="58"/>
  <c r="O32" i="57"/>
  <c r="P30" i="58" s="1"/>
  <c r="O30" i="58"/>
  <c r="O30" i="57"/>
  <c r="P28" i="58" s="1"/>
  <c r="O28" i="58"/>
  <c r="O28" i="57"/>
  <c r="P26" i="58" s="1"/>
  <c r="O26" i="58"/>
  <c r="O26" i="57"/>
  <c r="P24" i="58" s="1"/>
  <c r="O24" i="58"/>
  <c r="O24" i="57"/>
  <c r="P22" i="58" s="1"/>
  <c r="O22" i="58"/>
  <c r="O22" i="57"/>
  <c r="P20" i="58" s="1"/>
  <c r="O20" i="58"/>
  <c r="O20" i="57"/>
  <c r="P18" i="58" s="1"/>
  <c r="O18" i="58"/>
  <c r="O18" i="57"/>
  <c r="P16" i="58" s="1"/>
  <c r="O16" i="58"/>
  <c r="O12" i="57"/>
  <c r="P10" i="58" s="1"/>
  <c r="O10" i="58"/>
  <c r="M26" i="58"/>
  <c r="N26" i="58" s="1"/>
  <c r="E27" i="43" s="1"/>
  <c r="O21" i="59"/>
  <c r="P19" i="60" s="1"/>
  <c r="O19" i="60"/>
  <c r="O19" i="59"/>
  <c r="P17" i="60" s="1"/>
  <c r="O17" i="60"/>
  <c r="O17" i="59"/>
  <c r="P15" i="60" s="1"/>
  <c r="O15" i="60"/>
  <c r="O15" i="59"/>
  <c r="P13" i="60" s="1"/>
  <c r="O13" i="60"/>
  <c r="O13" i="59"/>
  <c r="P11" i="60" s="1"/>
  <c r="O11" i="60"/>
  <c r="O11" i="59"/>
  <c r="P9" i="60" s="1"/>
  <c r="O9" i="60"/>
  <c r="O7" i="60"/>
  <c r="O31" i="60"/>
  <c r="O29" i="60"/>
  <c r="O27" i="60"/>
  <c r="O25" i="60"/>
  <c r="O23" i="60"/>
  <c r="O21" i="60"/>
  <c r="X9" i="61"/>
  <c r="P7" i="62" s="1"/>
  <c r="O7" i="62"/>
  <c r="X34" i="61"/>
  <c r="P32" i="62" s="1"/>
  <c r="O32" i="62"/>
  <c r="X33" i="61"/>
  <c r="P31" i="62" s="1"/>
  <c r="O31" i="62"/>
  <c r="X32" i="61"/>
  <c r="P30" i="62" s="1"/>
  <c r="O30" i="62"/>
  <c r="X31" i="61"/>
  <c r="P29" i="62" s="1"/>
  <c r="O29" i="62"/>
  <c r="X30" i="61"/>
  <c r="P28" i="62" s="1"/>
  <c r="O28" i="62"/>
  <c r="X29" i="61"/>
  <c r="P27" i="62" s="1"/>
  <c r="O27" i="62"/>
  <c r="X28" i="61"/>
  <c r="P26" i="62" s="1"/>
  <c r="O26" i="62"/>
  <c r="X27" i="61"/>
  <c r="P25" i="62" s="1"/>
  <c r="O25" i="62"/>
  <c r="X26" i="61"/>
  <c r="P24" i="62" s="1"/>
  <c r="O24" i="62"/>
  <c r="X25" i="61"/>
  <c r="P23" i="62" s="1"/>
  <c r="O23" i="62"/>
  <c r="X24" i="61"/>
  <c r="P22" i="62" s="1"/>
  <c r="O22" i="62"/>
  <c r="X22" i="61"/>
  <c r="P20" i="62" s="1"/>
  <c r="O20" i="62"/>
  <c r="X21" i="61"/>
  <c r="P19" i="62" s="1"/>
  <c r="O19" i="62"/>
  <c r="X20" i="61"/>
  <c r="P18" i="62" s="1"/>
  <c r="O18" i="62"/>
  <c r="X19" i="61"/>
  <c r="P17" i="62" s="1"/>
  <c r="O17" i="62"/>
  <c r="X18" i="61"/>
  <c r="P16" i="62" s="1"/>
  <c r="O16" i="62"/>
  <c r="X17" i="61"/>
  <c r="P15" i="62" s="1"/>
  <c r="O15" i="62"/>
  <c r="X16" i="61"/>
  <c r="P14" i="62" s="1"/>
  <c r="O14" i="62"/>
  <c r="X15" i="61"/>
  <c r="P13" i="62" s="1"/>
  <c r="O13" i="62"/>
  <c r="X14" i="61"/>
  <c r="P12" i="62" s="1"/>
  <c r="O12" i="62"/>
  <c r="X13" i="61"/>
  <c r="P11" i="62" s="1"/>
  <c r="O11" i="62"/>
  <c r="X12" i="61"/>
  <c r="P10" i="62" s="1"/>
  <c r="O10" i="62"/>
  <c r="X11" i="61"/>
  <c r="P9" i="62" s="1"/>
  <c r="O9" i="62"/>
  <c r="X10" i="61"/>
  <c r="P8" i="62" s="1"/>
  <c r="O8" i="62"/>
  <c r="M11" i="62"/>
  <c r="N11" i="62" s="1"/>
  <c r="E12" i="56" s="1"/>
  <c r="M25" i="58"/>
  <c r="N25" i="58" s="1"/>
  <c r="E26" i="43" s="1"/>
  <c r="M31" i="58"/>
  <c r="N31" i="58" s="1"/>
  <c r="E32" i="43" s="1"/>
  <c r="M9" i="58"/>
  <c r="N9" i="58" s="1"/>
  <c r="E10" i="43" s="1"/>
  <c r="M18" i="58"/>
  <c r="N18" i="58" s="1"/>
  <c r="E19" i="43" s="1"/>
  <c r="M17" i="58"/>
  <c r="N17" i="58" s="1"/>
  <c r="E18" i="43" s="1"/>
  <c r="M13" i="58"/>
  <c r="N13" i="58" s="1"/>
  <c r="E14" i="43" s="1"/>
  <c r="M28" i="58"/>
  <c r="N28" i="58" s="1"/>
  <c r="E29" i="43" s="1"/>
  <c r="M12" i="62"/>
  <c r="N12" i="62" s="1"/>
  <c r="E13" i="56" s="1"/>
  <c r="M20" i="62"/>
  <c r="N20" i="62" s="1"/>
  <c r="E21" i="56" s="1"/>
  <c r="M22" i="62"/>
  <c r="N22" i="62" s="1"/>
  <c r="E23" i="56" s="1"/>
  <c r="M24" i="62"/>
  <c r="N24" i="62" s="1"/>
  <c r="E25" i="56" s="1"/>
  <c r="M26" i="62"/>
  <c r="N26" i="62" s="1"/>
  <c r="E27" i="56" s="1"/>
  <c r="M28" i="62"/>
  <c r="E29" i="56" s="1"/>
  <c r="M30" i="62"/>
  <c r="N30" i="62" s="1"/>
  <c r="E31" i="56" s="1"/>
  <c r="M32" i="62"/>
  <c r="M13" i="62"/>
  <c r="N13" i="62" s="1"/>
  <c r="E14" i="56" s="1"/>
  <c r="M21" i="62"/>
  <c r="N21" i="62" s="1"/>
  <c r="E22" i="56" s="1"/>
  <c r="M23" i="62"/>
  <c r="N23" i="62" s="1"/>
  <c r="E24" i="56" s="1"/>
  <c r="M25" i="62"/>
  <c r="N25" i="62" s="1"/>
  <c r="E26" i="56" s="1"/>
  <c r="M27" i="62"/>
  <c r="N27" i="62" s="1"/>
  <c r="E28" i="56" s="1"/>
  <c r="M29" i="62"/>
  <c r="N29" i="62" s="1"/>
  <c r="E30" i="56" s="1"/>
  <c r="M31" i="62"/>
  <c r="N31" i="62" s="1"/>
  <c r="E32" i="56" s="1"/>
  <c r="M8" i="62"/>
  <c r="N8" i="62" s="1"/>
  <c r="E9" i="56" s="1"/>
  <c r="M9" i="62"/>
  <c r="N9" i="62" s="1"/>
  <c r="E10" i="56" s="1"/>
  <c r="M10" i="62"/>
  <c r="N10" i="62" s="1"/>
  <c r="E11" i="56" s="1"/>
  <c r="M16" i="62"/>
  <c r="N16" i="62" s="1"/>
  <c r="E17" i="56" s="1"/>
  <c r="M17" i="62"/>
  <c r="N17" i="62" s="1"/>
  <c r="E18" i="56" s="1"/>
  <c r="M18" i="62"/>
  <c r="N18" i="62" s="1"/>
  <c r="E19" i="56" s="1"/>
  <c r="M14" i="62"/>
  <c r="N14" i="62" s="1"/>
  <c r="E15" i="56" s="1"/>
  <c r="M7" i="62"/>
  <c r="E8" i="56" s="1"/>
  <c r="M8" i="60"/>
  <c r="N8" i="60" s="1"/>
  <c r="E9" i="49" s="1"/>
  <c r="M10" i="60"/>
  <c r="N10" i="60" s="1"/>
  <c r="E11" i="49" s="1"/>
  <c r="M12" i="60"/>
  <c r="N12" i="60" s="1"/>
  <c r="E13" i="49" s="1"/>
  <c r="M14" i="60"/>
  <c r="N14" i="60" s="1"/>
  <c r="E15" i="49" s="1"/>
  <c r="M16" i="60"/>
  <c r="N16" i="60" s="1"/>
  <c r="E17" i="49" s="1"/>
  <c r="M18" i="60"/>
  <c r="N18" i="60" s="1"/>
  <c r="E19" i="49" s="1"/>
  <c r="M22" i="60"/>
  <c r="N22" i="60" s="1"/>
  <c r="E23" i="49" s="1"/>
  <c r="M24" i="60"/>
  <c r="E25" i="49" s="1"/>
  <c r="M26" i="60"/>
  <c r="N26" i="60" s="1"/>
  <c r="E27" i="49" s="1"/>
  <c r="M28" i="60"/>
  <c r="N28" i="60" s="1"/>
  <c r="E29" i="49" s="1"/>
  <c r="M30" i="60"/>
  <c r="E31" i="49" s="1"/>
  <c r="M7" i="60"/>
  <c r="N7" i="60" s="1"/>
  <c r="E8" i="49" s="1"/>
  <c r="M9" i="60"/>
  <c r="N9" i="60" s="1"/>
  <c r="E10" i="49" s="1"/>
  <c r="M11" i="60"/>
  <c r="N11" i="60" s="1"/>
  <c r="E12" i="49" s="1"/>
  <c r="M13" i="60"/>
  <c r="N13" i="60" s="1"/>
  <c r="E14" i="49" s="1"/>
  <c r="M15" i="60"/>
  <c r="N15" i="60" s="1"/>
  <c r="E16" i="49" s="1"/>
  <c r="M17" i="60"/>
  <c r="N17" i="60" s="1"/>
  <c r="E18" i="49" s="1"/>
  <c r="M19" i="60"/>
  <c r="N19" i="60" s="1"/>
  <c r="E20" i="49" s="1"/>
  <c r="M21" i="60"/>
  <c r="N21" i="60" s="1"/>
  <c r="E22" i="49" s="1"/>
  <c r="M23" i="60"/>
  <c r="E24" i="49" s="1"/>
  <c r="M25" i="60"/>
  <c r="N25" i="60" s="1"/>
  <c r="E26" i="49" s="1"/>
  <c r="M27" i="60"/>
  <c r="N27" i="60" s="1"/>
  <c r="E28" i="49" s="1"/>
  <c r="M29" i="60"/>
  <c r="N29" i="60" s="1"/>
  <c r="E30" i="49" s="1"/>
  <c r="M31" i="60"/>
  <c r="N31" i="60" s="1"/>
  <c r="E32" i="49" s="1"/>
  <c r="M8" i="58"/>
  <c r="N8" i="58" s="1"/>
  <c r="E9" i="43" s="1"/>
  <c r="M12" i="58"/>
  <c r="N12" i="58" s="1"/>
  <c r="E13" i="43" s="1"/>
  <c r="M14" i="58"/>
  <c r="N14" i="58" s="1"/>
  <c r="E15" i="43" s="1"/>
  <c r="M19" i="58"/>
  <c r="N19" i="58" s="1"/>
  <c r="E20" i="43" s="1"/>
  <c r="M22" i="58"/>
  <c r="N22" i="58" s="1"/>
  <c r="E23" i="43" s="1"/>
  <c r="M27" i="58"/>
  <c r="N27" i="58" s="1"/>
  <c r="E28" i="43" s="1"/>
  <c r="M29" i="58"/>
  <c r="N29" i="58" s="1"/>
  <c r="E30" i="43" s="1"/>
  <c r="M35" i="58"/>
  <c r="N35" i="58" s="1"/>
  <c r="E36" i="43" s="1"/>
  <c r="M32" i="58"/>
  <c r="N32" i="58" s="1"/>
  <c r="E33" i="43" s="1"/>
  <c r="M20" i="58"/>
  <c r="N20" i="58" s="1"/>
  <c r="E21" i="43" s="1"/>
  <c r="M30" i="58"/>
  <c r="N30" i="58" s="1"/>
  <c r="E31" i="43" s="1"/>
  <c r="M7" i="58"/>
  <c r="N7" i="58" s="1"/>
  <c r="E8" i="43" s="1"/>
  <c r="M11" i="58"/>
  <c r="N11" i="58" s="1"/>
  <c r="E12" i="43" s="1"/>
  <c r="M15" i="58"/>
  <c r="N15" i="58" s="1"/>
  <c r="E16" i="43" s="1"/>
  <c r="M23" i="58"/>
  <c r="N23" i="58" s="1"/>
  <c r="E24" i="43" s="1"/>
  <c r="M33" i="58"/>
  <c r="N33" i="58" s="1"/>
  <c r="E34" i="43" s="1"/>
  <c r="M24" i="58"/>
  <c r="N24" i="58" s="1"/>
  <c r="E25" i="43" s="1"/>
  <c r="M10" i="58"/>
  <c r="N10" i="58" s="1"/>
  <c r="E11" i="43" s="1"/>
  <c r="M16" i="58"/>
  <c r="N16" i="58" s="1"/>
  <c r="E17" i="43" s="1"/>
  <c r="M34" i="58"/>
  <c r="N34" i="58" s="1"/>
  <c r="E35" i="43" s="1"/>
  <c r="M36" i="58"/>
  <c r="N36" i="58" s="1"/>
  <c r="E37" i="43" s="1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7" i="10"/>
  <c r="W9" i="6" l="1"/>
  <c r="L8" i="26" l="1"/>
  <c r="L9" i="26"/>
  <c r="L10" i="26"/>
  <c r="L11" i="26"/>
  <c r="L12" i="26"/>
  <c r="L13" i="26"/>
  <c r="L14" i="26"/>
  <c r="L15" i="26"/>
  <c r="L16" i="26"/>
  <c r="L17" i="26"/>
  <c r="L18" i="26"/>
  <c r="L19" i="26"/>
  <c r="L20" i="26"/>
  <c r="L21" i="26"/>
  <c r="L22" i="26"/>
  <c r="L23" i="26"/>
  <c r="L24" i="26"/>
  <c r="L25" i="26"/>
  <c r="L26" i="26"/>
  <c r="L27" i="26"/>
  <c r="L28" i="26"/>
  <c r="L29" i="26"/>
  <c r="L30" i="26"/>
  <c r="L31" i="26"/>
  <c r="L32" i="26"/>
  <c r="L7" i="26"/>
  <c r="H8" i="26"/>
  <c r="H9" i="26"/>
  <c r="H10" i="26"/>
  <c r="H11" i="26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29" i="26"/>
  <c r="H30" i="26"/>
  <c r="H31" i="26"/>
  <c r="H32" i="26"/>
  <c r="H7" i="26"/>
  <c r="F8" i="26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F7" i="26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7" i="15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7" i="10"/>
  <c r="W23" i="6" l="1"/>
  <c r="I21" i="58" s="1"/>
  <c r="J21" i="58" s="1"/>
  <c r="M21" i="58" s="1"/>
  <c r="N21" i="58" s="1"/>
  <c r="E22" i="43" s="1"/>
  <c r="W24" i="6"/>
  <c r="W10" i="14" l="1"/>
  <c r="W11" i="14"/>
  <c r="W12" i="14"/>
  <c r="W13" i="14"/>
  <c r="W14" i="14"/>
  <c r="W15" i="14"/>
  <c r="W16" i="14"/>
  <c r="W17" i="14"/>
  <c r="W18" i="14"/>
  <c r="W19" i="14"/>
  <c r="W20" i="14"/>
  <c r="W21" i="14"/>
  <c r="W22" i="14"/>
  <c r="W23" i="14"/>
  <c r="W24" i="14"/>
  <c r="W25" i="14"/>
  <c r="W26" i="14"/>
  <c r="W27" i="14"/>
  <c r="W28" i="14"/>
  <c r="W29" i="14"/>
  <c r="W30" i="14"/>
  <c r="W31" i="14"/>
  <c r="W32" i="14"/>
  <c r="W33" i="14"/>
  <c r="W9" i="14"/>
  <c r="AD9" i="22" l="1"/>
  <c r="AD10" i="22"/>
  <c r="AD11" i="22"/>
  <c r="AD12" i="22"/>
  <c r="AD13" i="22"/>
  <c r="AD14" i="22"/>
  <c r="AD15" i="22"/>
  <c r="AD16" i="22"/>
  <c r="AD17" i="22"/>
  <c r="AD18" i="22"/>
  <c r="AD19" i="22"/>
  <c r="AD20" i="22"/>
  <c r="AD21" i="22"/>
  <c r="AD22" i="22"/>
  <c r="AD23" i="22"/>
  <c r="AD24" i="22"/>
  <c r="AD25" i="22"/>
  <c r="AD26" i="22"/>
  <c r="AD27" i="22"/>
  <c r="AD28" i="22"/>
  <c r="AD29" i="22"/>
  <c r="AD30" i="22"/>
  <c r="AD31" i="22"/>
  <c r="AD32" i="22"/>
  <c r="AD33" i="22"/>
  <c r="AD34" i="22"/>
  <c r="V9" i="22"/>
  <c r="V10" i="22"/>
  <c r="V11" i="22"/>
  <c r="V12" i="22"/>
  <c r="V13" i="22"/>
  <c r="V14" i="22"/>
  <c r="V15" i="22"/>
  <c r="V16" i="22"/>
  <c r="V17" i="22"/>
  <c r="V18" i="22"/>
  <c r="V19" i="22"/>
  <c r="V20" i="22"/>
  <c r="V21" i="22"/>
  <c r="V22" i="22"/>
  <c r="V23" i="22"/>
  <c r="V24" i="22"/>
  <c r="V25" i="22"/>
  <c r="V26" i="22"/>
  <c r="V27" i="22"/>
  <c r="V28" i="22"/>
  <c r="V29" i="22"/>
  <c r="V30" i="22"/>
  <c r="V31" i="22"/>
  <c r="V32" i="22"/>
  <c r="V33" i="22"/>
  <c r="V34" i="22"/>
  <c r="T9" i="22"/>
  <c r="T10" i="22"/>
  <c r="T11" i="22"/>
  <c r="T12" i="22"/>
  <c r="T13" i="22"/>
  <c r="T14" i="22"/>
  <c r="T15" i="22"/>
  <c r="T16" i="22"/>
  <c r="T17" i="22"/>
  <c r="T18" i="22"/>
  <c r="T19" i="22"/>
  <c r="T20" i="22"/>
  <c r="T21" i="22"/>
  <c r="T22" i="22"/>
  <c r="T23" i="22"/>
  <c r="T24" i="22"/>
  <c r="T25" i="22"/>
  <c r="T26" i="22"/>
  <c r="T27" i="22"/>
  <c r="T28" i="22"/>
  <c r="T29" i="22"/>
  <c r="T30" i="22"/>
  <c r="T31" i="22"/>
  <c r="T32" i="22"/>
  <c r="T33" i="22"/>
  <c r="T34" i="22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9" i="14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9" i="6"/>
  <c r="W10" i="6"/>
  <c r="W11" i="6"/>
  <c r="W12" i="6"/>
  <c r="W13" i="6"/>
  <c r="W14" i="6"/>
  <c r="W15" i="6"/>
  <c r="W16" i="6"/>
  <c r="W17" i="6"/>
  <c r="W18" i="6"/>
  <c r="W19" i="6"/>
  <c r="J17" i="10" s="1"/>
  <c r="W20" i="6"/>
  <c r="W21" i="6"/>
  <c r="W22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9" i="6"/>
  <c r="I31" i="15" l="1"/>
  <c r="J31" i="15" s="1"/>
  <c r="I30" i="15"/>
  <c r="J30" i="15" s="1"/>
  <c r="I29" i="15"/>
  <c r="J29" i="15" s="1"/>
  <c r="I28" i="15"/>
  <c r="J28" i="15" s="1"/>
  <c r="I27" i="15"/>
  <c r="J27" i="15" s="1"/>
  <c r="I26" i="15"/>
  <c r="J26" i="15" s="1"/>
  <c r="I25" i="15"/>
  <c r="J25" i="15" s="1"/>
  <c r="I22" i="15"/>
  <c r="J22" i="15" s="1"/>
  <c r="I21" i="15"/>
  <c r="J21" i="15" s="1"/>
  <c r="I20" i="15"/>
  <c r="J20" i="15" s="1"/>
  <c r="I19" i="15"/>
  <c r="J19" i="15" s="1"/>
  <c r="I18" i="15"/>
  <c r="J18" i="15" s="1"/>
  <c r="I17" i="15"/>
  <c r="J17" i="15" s="1"/>
  <c r="I16" i="15"/>
  <c r="J16" i="15" s="1"/>
  <c r="I15" i="15"/>
  <c r="J15" i="15" s="1"/>
  <c r="I14" i="15"/>
  <c r="J14" i="15" s="1"/>
  <c r="I13" i="15"/>
  <c r="J13" i="15" s="1"/>
  <c r="I12" i="15"/>
  <c r="J12" i="15" s="1"/>
  <c r="I11" i="15"/>
  <c r="J11" i="15" s="1"/>
  <c r="I8" i="15"/>
  <c r="J8" i="15" s="1"/>
  <c r="I7" i="15"/>
  <c r="J7" i="15" s="1"/>
  <c r="M7" i="15" s="1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M20" i="14"/>
  <c r="O18" i="15"/>
  <c r="O17" i="15"/>
  <c r="O16" i="15"/>
  <c r="O15" i="15"/>
  <c r="O14" i="15"/>
  <c r="O13" i="15"/>
  <c r="O12" i="15"/>
  <c r="O11" i="15"/>
  <c r="O10" i="15"/>
  <c r="O9" i="15"/>
  <c r="O8" i="15"/>
  <c r="Q31" i="15"/>
  <c r="Q30" i="15"/>
  <c r="Q29" i="15"/>
  <c r="Q28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Q13" i="15"/>
  <c r="Q12" i="15"/>
  <c r="Q11" i="15"/>
  <c r="Q10" i="15"/>
  <c r="Q9" i="15"/>
  <c r="Q8" i="15"/>
  <c r="Q7" i="15"/>
  <c r="R36" i="10"/>
  <c r="R35" i="10"/>
  <c r="R34" i="10"/>
  <c r="R33" i="10"/>
  <c r="R32" i="10"/>
  <c r="R31" i="10"/>
  <c r="R30" i="10"/>
  <c r="R29" i="10"/>
  <c r="R28" i="10"/>
  <c r="R27" i="10"/>
  <c r="R26" i="10"/>
  <c r="R25" i="10"/>
  <c r="R24" i="10"/>
  <c r="R23" i="10"/>
  <c r="R22" i="10"/>
  <c r="R21" i="10"/>
  <c r="R20" i="10"/>
  <c r="R19" i="10"/>
  <c r="R18" i="10"/>
  <c r="R17" i="10"/>
  <c r="R16" i="10"/>
  <c r="R15" i="10"/>
  <c r="R14" i="10"/>
  <c r="R13" i="10"/>
  <c r="R12" i="10"/>
  <c r="R11" i="10"/>
  <c r="R10" i="10"/>
  <c r="R9" i="10"/>
  <c r="R8" i="10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R7" i="10"/>
  <c r="M9" i="6"/>
  <c r="I9" i="15"/>
  <c r="J9" i="15" s="1"/>
  <c r="I24" i="15"/>
  <c r="J24" i="15" s="1"/>
  <c r="I23" i="15"/>
  <c r="J23" i="15" s="1"/>
  <c r="I10" i="15"/>
  <c r="J10" i="15" s="1"/>
  <c r="U34" i="22"/>
  <c r="O32" i="26"/>
  <c r="U33" i="22"/>
  <c r="O31" i="26"/>
  <c r="U32" i="22"/>
  <c r="O30" i="26"/>
  <c r="U31" i="22"/>
  <c r="O29" i="26"/>
  <c r="U30" i="22"/>
  <c r="O28" i="26"/>
  <c r="U29" i="22"/>
  <c r="O27" i="26"/>
  <c r="U28" i="22"/>
  <c r="O26" i="26"/>
  <c r="U27" i="22"/>
  <c r="O25" i="26"/>
  <c r="U26" i="22"/>
  <c r="O24" i="26"/>
  <c r="U25" i="22"/>
  <c r="O23" i="26"/>
  <c r="U24" i="22"/>
  <c r="O22" i="26"/>
  <c r="U23" i="22"/>
  <c r="O21" i="26"/>
  <c r="U22" i="22"/>
  <c r="O20" i="26"/>
  <c r="U21" i="22"/>
  <c r="O19" i="26"/>
  <c r="U20" i="22"/>
  <c r="O18" i="26"/>
  <c r="U19" i="22"/>
  <c r="O17" i="26"/>
  <c r="U18" i="22"/>
  <c r="O16" i="26"/>
  <c r="U17" i="22"/>
  <c r="O15" i="26"/>
  <c r="U16" i="22"/>
  <c r="O14" i="26"/>
  <c r="U15" i="22"/>
  <c r="O13" i="26"/>
  <c r="U14" i="22"/>
  <c r="O12" i="26"/>
  <c r="U13" i="22"/>
  <c r="O11" i="26"/>
  <c r="U12" i="22"/>
  <c r="O10" i="26"/>
  <c r="U11" i="22"/>
  <c r="O9" i="26"/>
  <c r="U10" i="22"/>
  <c r="O8" i="26"/>
  <c r="U9" i="22"/>
  <c r="O7" i="26"/>
  <c r="Q32" i="26"/>
  <c r="Q31" i="26"/>
  <c r="Q30" i="26"/>
  <c r="Q29" i="26"/>
  <c r="Q28" i="26"/>
  <c r="Q27" i="26"/>
  <c r="Q26" i="26"/>
  <c r="Q25" i="26"/>
  <c r="Q24" i="26"/>
  <c r="Q23" i="26"/>
  <c r="Q22" i="26"/>
  <c r="Q21" i="26"/>
  <c r="Q20" i="26"/>
  <c r="Q19" i="26"/>
  <c r="Q18" i="26"/>
  <c r="Q17" i="26"/>
  <c r="Q16" i="26"/>
  <c r="Q15" i="26"/>
  <c r="Q14" i="26"/>
  <c r="Q13" i="26"/>
  <c r="Q12" i="26"/>
  <c r="Q11" i="26"/>
  <c r="Q10" i="26"/>
  <c r="Q9" i="26"/>
  <c r="Q8" i="26"/>
  <c r="Q7" i="26"/>
  <c r="I32" i="26"/>
  <c r="I31" i="26"/>
  <c r="I30" i="26"/>
  <c r="I29" i="26"/>
  <c r="I28" i="26"/>
  <c r="I27" i="26"/>
  <c r="I26" i="26"/>
  <c r="I25" i="26"/>
  <c r="I24" i="26"/>
  <c r="I23" i="26"/>
  <c r="I22" i="26"/>
  <c r="I20" i="26"/>
  <c r="I19" i="26"/>
  <c r="I18" i="26"/>
  <c r="I17" i="26"/>
  <c r="I16" i="26"/>
  <c r="I15" i="26"/>
  <c r="I14" i="26"/>
  <c r="I13" i="26"/>
  <c r="I12" i="26"/>
  <c r="I11" i="26"/>
  <c r="I10" i="26"/>
  <c r="I9" i="26"/>
  <c r="I8" i="26"/>
  <c r="I7" i="26"/>
  <c r="M9" i="14"/>
  <c r="O7" i="15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19" i="14"/>
  <c r="M18" i="14"/>
  <c r="M17" i="14"/>
  <c r="M16" i="14"/>
  <c r="M15" i="14"/>
  <c r="M14" i="14"/>
  <c r="M13" i="14"/>
  <c r="M12" i="14"/>
  <c r="M11" i="14"/>
  <c r="M10" i="14"/>
  <c r="J8" i="26"/>
  <c r="M8" i="26" s="1"/>
  <c r="J9" i="26"/>
  <c r="M9" i="26" s="1"/>
  <c r="J10" i="26"/>
  <c r="M10" i="26" s="1"/>
  <c r="J11" i="26"/>
  <c r="M11" i="26" s="1"/>
  <c r="N11" i="26" s="1"/>
  <c r="D12" i="56" s="1"/>
  <c r="J12" i="26"/>
  <c r="M12" i="26" s="1"/>
  <c r="J13" i="26"/>
  <c r="M13" i="26" s="1"/>
  <c r="J14" i="26"/>
  <c r="M14" i="26" s="1"/>
  <c r="J15" i="26"/>
  <c r="M15" i="26" s="1"/>
  <c r="J16" i="26"/>
  <c r="M16" i="26" s="1"/>
  <c r="J17" i="26"/>
  <c r="M17" i="26" s="1"/>
  <c r="N17" i="26" s="1"/>
  <c r="D18" i="56" s="1"/>
  <c r="J18" i="26"/>
  <c r="M18" i="26" s="1"/>
  <c r="J19" i="26"/>
  <c r="M19" i="26" s="1"/>
  <c r="J20" i="26"/>
  <c r="M20" i="26" s="1"/>
  <c r="J21" i="26"/>
  <c r="M21" i="26" s="1"/>
  <c r="J22" i="26"/>
  <c r="M22" i="26" s="1"/>
  <c r="J23" i="26"/>
  <c r="M23" i="26" s="1"/>
  <c r="J24" i="26"/>
  <c r="M24" i="26" s="1"/>
  <c r="J25" i="26"/>
  <c r="M25" i="26" s="1"/>
  <c r="J26" i="26"/>
  <c r="M26" i="26" s="1"/>
  <c r="J27" i="26"/>
  <c r="M27" i="26" s="1"/>
  <c r="J28" i="26"/>
  <c r="M28" i="26" s="1"/>
  <c r="J29" i="26"/>
  <c r="M29" i="26" s="1"/>
  <c r="J30" i="26"/>
  <c r="M30" i="26" s="1"/>
  <c r="J31" i="26"/>
  <c r="M31" i="26" s="1"/>
  <c r="J32" i="26"/>
  <c r="M32" i="26" s="1"/>
  <c r="J7" i="26"/>
  <c r="M7" i="26" s="1"/>
  <c r="D33" i="56"/>
  <c r="N31" i="26"/>
  <c r="D32" i="56" s="1"/>
  <c r="N30" i="26"/>
  <c r="D31" i="56" s="1"/>
  <c r="N29" i="26"/>
  <c r="D30" i="56" s="1"/>
  <c r="N28" i="26"/>
  <c r="D29" i="56" s="1"/>
  <c r="N27" i="26"/>
  <c r="D28" i="56" s="1"/>
  <c r="N26" i="26"/>
  <c r="D27" i="56" s="1"/>
  <c r="N25" i="26"/>
  <c r="D26" i="56" s="1"/>
  <c r="N24" i="26"/>
  <c r="D25" i="56" s="1"/>
  <c r="N23" i="26"/>
  <c r="D24" i="56" s="1"/>
  <c r="N22" i="26"/>
  <c r="D23" i="56" s="1"/>
  <c r="N21" i="26"/>
  <c r="D22" i="56" s="1"/>
  <c r="N20" i="26"/>
  <c r="D21" i="56" s="1"/>
  <c r="N19" i="26"/>
  <c r="D20" i="56" s="1"/>
  <c r="N18" i="26"/>
  <c r="D19" i="56" s="1"/>
  <c r="N16" i="26"/>
  <c r="D17" i="56" s="1"/>
  <c r="N15" i="26"/>
  <c r="D16" i="56" s="1"/>
  <c r="N14" i="26"/>
  <c r="D15" i="56" s="1"/>
  <c r="N13" i="26"/>
  <c r="D14" i="56" s="1"/>
  <c r="N12" i="26"/>
  <c r="D13" i="56" s="1"/>
  <c r="N10" i="26"/>
  <c r="D11" i="56" s="1"/>
  <c r="N9" i="26"/>
  <c r="D10" i="56" s="1"/>
  <c r="N7" i="26"/>
  <c r="D8" i="56" s="1"/>
  <c r="M23" i="15" l="1"/>
  <c r="N23" i="15" s="1"/>
  <c r="M9" i="15"/>
  <c r="N9" i="15" s="1"/>
  <c r="D10" i="49" s="1"/>
  <c r="M8" i="15"/>
  <c r="N8" i="15" s="1"/>
  <c r="D9" i="49" s="1"/>
  <c r="M12" i="15"/>
  <c r="N12" i="15" s="1"/>
  <c r="D13" i="49" s="1"/>
  <c r="M14" i="15"/>
  <c r="N14" i="15" s="1"/>
  <c r="D15" i="49" s="1"/>
  <c r="M16" i="15"/>
  <c r="N16" i="15" s="1"/>
  <c r="D17" i="49" s="1"/>
  <c r="M18" i="15"/>
  <c r="N18" i="15" s="1"/>
  <c r="D19" i="49" s="1"/>
  <c r="M20" i="15"/>
  <c r="N20" i="15" s="1"/>
  <c r="D21" i="49" s="1"/>
  <c r="M22" i="15"/>
  <c r="N22" i="15" s="1"/>
  <c r="D23" i="49" s="1"/>
  <c r="M26" i="15"/>
  <c r="N26" i="15" s="1"/>
  <c r="D27" i="49" s="1"/>
  <c r="M28" i="15"/>
  <c r="N28" i="15" s="1"/>
  <c r="D29" i="49" s="1"/>
  <c r="M30" i="15"/>
  <c r="N30" i="15" s="1"/>
  <c r="D31" i="49" s="1"/>
  <c r="M10" i="15"/>
  <c r="N10" i="15" s="1"/>
  <c r="D11" i="49" s="1"/>
  <c r="M24" i="15"/>
  <c r="N24" i="15" s="1"/>
  <c r="D25" i="49" s="1"/>
  <c r="M11" i="15"/>
  <c r="N11" i="15" s="1"/>
  <c r="D12" i="49" s="1"/>
  <c r="M13" i="15"/>
  <c r="N13" i="15" s="1"/>
  <c r="D14" i="49" s="1"/>
  <c r="M15" i="15"/>
  <c r="N15" i="15" s="1"/>
  <c r="D16" i="49" s="1"/>
  <c r="M17" i="15"/>
  <c r="N17" i="15" s="1"/>
  <c r="D18" i="49" s="1"/>
  <c r="M19" i="15"/>
  <c r="N19" i="15" s="1"/>
  <c r="D20" i="49" s="1"/>
  <c r="M21" i="15"/>
  <c r="N21" i="15" s="1"/>
  <c r="D22" i="49" s="1"/>
  <c r="M25" i="15"/>
  <c r="N25" i="15" s="1"/>
  <c r="D26" i="49" s="1"/>
  <c r="M27" i="15"/>
  <c r="N27" i="15" s="1"/>
  <c r="D28" i="49" s="1"/>
  <c r="M29" i="15"/>
  <c r="N29" i="15" s="1"/>
  <c r="D30" i="49" s="1"/>
  <c r="M31" i="15"/>
  <c r="N31" i="15" s="1"/>
  <c r="D32" i="49" s="1"/>
  <c r="N7" i="15"/>
  <c r="D8" i="49" s="1"/>
  <c r="P8" i="15"/>
  <c r="P9" i="15"/>
  <c r="P10" i="15"/>
  <c r="P11" i="15"/>
  <c r="P12" i="15"/>
  <c r="P13" i="15"/>
  <c r="P14" i="15"/>
  <c r="P15" i="15"/>
  <c r="P16" i="15"/>
  <c r="P17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18" i="15"/>
  <c r="P7" i="15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I8" i="56"/>
  <c r="H8" i="56"/>
  <c r="I10" i="56"/>
  <c r="H10" i="56"/>
  <c r="I11" i="56"/>
  <c r="H11" i="56"/>
  <c r="I12" i="56"/>
  <c r="H12" i="56"/>
  <c r="I13" i="56"/>
  <c r="H13" i="56"/>
  <c r="I14" i="56"/>
  <c r="H14" i="56"/>
  <c r="I15" i="56"/>
  <c r="H15" i="56"/>
  <c r="I16" i="56"/>
  <c r="H16" i="56"/>
  <c r="I17" i="56"/>
  <c r="H17" i="56"/>
  <c r="I18" i="56"/>
  <c r="H18" i="56"/>
  <c r="I19" i="56"/>
  <c r="H19" i="56"/>
  <c r="I20" i="56"/>
  <c r="H20" i="56"/>
  <c r="I21" i="56"/>
  <c r="H21" i="56"/>
  <c r="I22" i="56"/>
  <c r="H22" i="56"/>
  <c r="I23" i="56"/>
  <c r="H23" i="56"/>
  <c r="I24" i="56"/>
  <c r="H24" i="56"/>
  <c r="I25" i="56"/>
  <c r="H25" i="56"/>
  <c r="I26" i="56"/>
  <c r="H26" i="56"/>
  <c r="I27" i="56"/>
  <c r="H27" i="56"/>
  <c r="I28" i="56"/>
  <c r="H28" i="56"/>
  <c r="I29" i="56"/>
  <c r="H29" i="56"/>
  <c r="I30" i="56"/>
  <c r="H30" i="56"/>
  <c r="I31" i="56"/>
  <c r="H31" i="56"/>
  <c r="I32" i="56"/>
  <c r="H32" i="56"/>
  <c r="H33" i="56"/>
  <c r="I33" i="56"/>
  <c r="N8" i="26"/>
  <c r="D9" i="56" s="1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7" i="10"/>
  <c r="J8" i="10"/>
  <c r="K8" i="10" s="1"/>
  <c r="N8" i="10" s="1"/>
  <c r="O8" i="10" s="1"/>
  <c r="D9" i="43" s="1"/>
  <c r="J9" i="10"/>
  <c r="K9" i="10" s="1"/>
  <c r="N9" i="10" s="1"/>
  <c r="O9" i="10" s="1"/>
  <c r="D10" i="43" s="1"/>
  <c r="J10" i="10"/>
  <c r="K10" i="10" s="1"/>
  <c r="N10" i="10" s="1"/>
  <c r="O10" i="10" s="1"/>
  <c r="D11" i="43" s="1"/>
  <c r="J11" i="10"/>
  <c r="K11" i="10" s="1"/>
  <c r="N11" i="10" s="1"/>
  <c r="O11" i="10" s="1"/>
  <c r="D12" i="43" s="1"/>
  <c r="J12" i="10"/>
  <c r="K12" i="10" s="1"/>
  <c r="N12" i="10" s="1"/>
  <c r="J13" i="10"/>
  <c r="K13" i="10" s="1"/>
  <c r="N13" i="10" s="1"/>
  <c r="O13" i="10" s="1"/>
  <c r="D14" i="43" s="1"/>
  <c r="J14" i="10"/>
  <c r="K14" i="10" s="1"/>
  <c r="N14" i="10" s="1"/>
  <c r="O14" i="10" s="1"/>
  <c r="D15" i="43" s="1"/>
  <c r="J15" i="10"/>
  <c r="K15" i="10" s="1"/>
  <c r="N15" i="10" s="1"/>
  <c r="O15" i="10" s="1"/>
  <c r="D16" i="43" s="1"/>
  <c r="J16" i="10"/>
  <c r="K16" i="10" s="1"/>
  <c r="N16" i="10" s="1"/>
  <c r="O16" i="10" s="1"/>
  <c r="D17" i="43" s="1"/>
  <c r="K17" i="10"/>
  <c r="N17" i="10" s="1"/>
  <c r="O17" i="10" s="1"/>
  <c r="D18" i="43" s="1"/>
  <c r="J18" i="10"/>
  <c r="K18" i="10" s="1"/>
  <c r="N18" i="10" s="1"/>
  <c r="O18" i="10" s="1"/>
  <c r="D19" i="43" s="1"/>
  <c r="J19" i="10"/>
  <c r="K19" i="10" s="1"/>
  <c r="N19" i="10" s="1"/>
  <c r="O19" i="10" s="1"/>
  <c r="D20" i="43" s="1"/>
  <c r="J20" i="10"/>
  <c r="K20" i="10" s="1"/>
  <c r="N20" i="10" s="1"/>
  <c r="O20" i="10" s="1"/>
  <c r="D21" i="43" s="1"/>
  <c r="J21" i="10"/>
  <c r="K21" i="10" s="1"/>
  <c r="N21" i="10" s="1"/>
  <c r="J22" i="10"/>
  <c r="K22" i="10" s="1"/>
  <c r="N22" i="10" s="1"/>
  <c r="O22" i="10" s="1"/>
  <c r="D23" i="43" s="1"/>
  <c r="J23" i="10"/>
  <c r="K23" i="10" s="1"/>
  <c r="N23" i="10" s="1"/>
  <c r="O23" i="10" s="1"/>
  <c r="D24" i="43" s="1"/>
  <c r="J24" i="10"/>
  <c r="K24" i="10" s="1"/>
  <c r="N24" i="10" s="1"/>
  <c r="J25" i="10"/>
  <c r="K25" i="10" s="1"/>
  <c r="N25" i="10" s="1"/>
  <c r="J26" i="10"/>
  <c r="K26" i="10" s="1"/>
  <c r="N26" i="10" s="1"/>
  <c r="J27" i="10"/>
  <c r="K27" i="10" s="1"/>
  <c r="N27" i="10" s="1"/>
  <c r="J28" i="10"/>
  <c r="K28" i="10" s="1"/>
  <c r="N28" i="10" s="1"/>
  <c r="K29" i="10"/>
  <c r="N29" i="10" s="1"/>
  <c r="J30" i="10"/>
  <c r="K30" i="10" s="1"/>
  <c r="N30" i="10" s="1"/>
  <c r="K31" i="10"/>
  <c r="N31" i="10" s="1"/>
  <c r="J32" i="10"/>
  <c r="K32" i="10" s="1"/>
  <c r="N32" i="10" s="1"/>
  <c r="J33" i="10"/>
  <c r="K33" i="10" s="1"/>
  <c r="N33" i="10" s="1"/>
  <c r="J34" i="10"/>
  <c r="K34" i="10" s="1"/>
  <c r="N34" i="10" s="1"/>
  <c r="J35" i="10"/>
  <c r="K35" i="10" s="1"/>
  <c r="N35" i="10" s="1"/>
  <c r="J36" i="10"/>
  <c r="K36" i="10" s="1"/>
  <c r="N36" i="10" s="1"/>
  <c r="J7" i="10"/>
  <c r="K7" i="10" s="1"/>
  <c r="N7" i="10" s="1"/>
  <c r="O21" i="10"/>
  <c r="D22" i="43" s="1"/>
  <c r="O12" i="10"/>
  <c r="D13" i="43" s="1"/>
  <c r="I32" i="49" l="1"/>
  <c r="H32" i="49"/>
  <c r="I28" i="49"/>
  <c r="H28" i="49"/>
  <c r="I22" i="49"/>
  <c r="H22" i="49"/>
  <c r="I18" i="49"/>
  <c r="H18" i="49"/>
  <c r="I14" i="49"/>
  <c r="H14" i="49"/>
  <c r="I25" i="49"/>
  <c r="H25" i="49"/>
  <c r="I31" i="49"/>
  <c r="H31" i="49"/>
  <c r="I27" i="49"/>
  <c r="H27" i="49"/>
  <c r="I21" i="49"/>
  <c r="H21" i="49"/>
  <c r="I17" i="49"/>
  <c r="H17" i="49"/>
  <c r="I13" i="49"/>
  <c r="H13" i="49"/>
  <c r="I10" i="49"/>
  <c r="H10" i="49"/>
  <c r="I30" i="49"/>
  <c r="H30" i="49"/>
  <c r="I26" i="49"/>
  <c r="H26" i="49"/>
  <c r="I20" i="49"/>
  <c r="H20" i="49"/>
  <c r="I16" i="49"/>
  <c r="H16" i="49"/>
  <c r="I12" i="49"/>
  <c r="H12" i="49"/>
  <c r="I11" i="49"/>
  <c r="H11" i="49"/>
  <c r="I29" i="49"/>
  <c r="H29" i="49"/>
  <c r="I23" i="49"/>
  <c r="H23" i="49"/>
  <c r="I19" i="49"/>
  <c r="H19" i="49"/>
  <c r="I15" i="49"/>
  <c r="H15" i="49"/>
  <c r="I9" i="49"/>
  <c r="H9" i="49"/>
  <c r="I24" i="49"/>
  <c r="H24" i="49"/>
  <c r="I8" i="49"/>
  <c r="H8" i="49"/>
  <c r="I19" i="43"/>
  <c r="H19" i="43"/>
  <c r="I18" i="43"/>
  <c r="H18" i="43"/>
  <c r="I22" i="43"/>
  <c r="H22" i="43"/>
  <c r="I21" i="43"/>
  <c r="H21" i="43"/>
  <c r="I20" i="43"/>
  <c r="H20" i="43"/>
  <c r="I17" i="43"/>
  <c r="H17" i="43"/>
  <c r="I16" i="43"/>
  <c r="H16" i="43"/>
  <c r="I15" i="43"/>
  <c r="H15" i="43"/>
  <c r="I14" i="43"/>
  <c r="H14" i="43"/>
  <c r="I12" i="43"/>
  <c r="H12" i="43"/>
  <c r="I9" i="43"/>
  <c r="H9" i="43"/>
  <c r="I10" i="43"/>
  <c r="H10" i="43"/>
  <c r="I11" i="43"/>
  <c r="H11" i="43"/>
  <c r="I23" i="43"/>
  <c r="H23" i="43"/>
  <c r="I13" i="43"/>
  <c r="H13" i="43"/>
  <c r="I24" i="43"/>
  <c r="H24" i="43"/>
  <c r="I9" i="56"/>
  <c r="I34" i="56" s="1"/>
  <c r="H9" i="56"/>
  <c r="O36" i="10"/>
  <c r="D37" i="43" s="1"/>
  <c r="O35" i="10"/>
  <c r="D36" i="43" s="1"/>
  <c r="O34" i="10"/>
  <c r="D35" i="43" s="1"/>
  <c r="O33" i="10"/>
  <c r="D34" i="43" s="1"/>
  <c r="O32" i="10"/>
  <c r="D33" i="43" s="1"/>
  <c r="O31" i="10"/>
  <c r="D32" i="43" s="1"/>
  <c r="O30" i="10"/>
  <c r="D31" i="43" s="1"/>
  <c r="O29" i="10"/>
  <c r="D30" i="43" s="1"/>
  <c r="O28" i="10"/>
  <c r="D29" i="43" s="1"/>
  <c r="O27" i="10"/>
  <c r="D28" i="43" s="1"/>
  <c r="O26" i="10"/>
  <c r="D27" i="43" s="1"/>
  <c r="O25" i="10"/>
  <c r="D26" i="43" s="1"/>
  <c r="O24" i="10"/>
  <c r="D25" i="43" s="1"/>
  <c r="O7" i="10"/>
  <c r="D8" i="43" s="1"/>
  <c r="I33" i="49" l="1"/>
  <c r="I31" i="43"/>
  <c r="H31" i="43"/>
  <c r="I32" i="43"/>
  <c r="H32" i="43"/>
  <c r="I35" i="43"/>
  <c r="H35" i="43"/>
  <c r="I36" i="43"/>
  <c r="H36" i="43"/>
  <c r="I37" i="43"/>
  <c r="H37" i="43"/>
  <c r="I27" i="43"/>
  <c r="H27" i="43"/>
  <c r="I25" i="43"/>
  <c r="H25" i="43"/>
  <c r="I28" i="43"/>
  <c r="H28" i="43"/>
  <c r="I26" i="43"/>
  <c r="H26" i="43"/>
  <c r="I33" i="43"/>
  <c r="H33" i="43"/>
  <c r="I34" i="43"/>
  <c r="H34" i="43"/>
  <c r="I30" i="43"/>
  <c r="H30" i="43"/>
  <c r="I29" i="43"/>
  <c r="H29" i="43"/>
  <c r="I8" i="43"/>
  <c r="I38" i="43" s="1"/>
  <c r="H8" i="43"/>
</calcChain>
</file>

<file path=xl/sharedStrings.xml><?xml version="1.0" encoding="utf-8"?>
<sst xmlns="http://schemas.openxmlformats.org/spreadsheetml/2006/main" count="1395" uniqueCount="173">
  <si>
    <t>ACEVEDO AGUILAR FRIDA SHARENI</t>
  </si>
  <si>
    <t>ALEJANDRO MAXIMO NOE</t>
  </si>
  <si>
    <t>BALDERAS ESPINOSA ISAURO</t>
  </si>
  <si>
    <t>BRAVO ORTIZ CARLOS</t>
  </si>
  <si>
    <t>BRENES SANCHEZ FLOR TERESA</t>
  </si>
  <si>
    <t>CASTANEDA MORA JOSE MANUEL</t>
  </si>
  <si>
    <t>CASTRO ARTEAGA VICTORIA</t>
  </si>
  <si>
    <t>DE FLORENCIO MAXIMO EDUARDO</t>
  </si>
  <si>
    <t>DE LA LUZ FLORES YAZMIN</t>
  </si>
  <si>
    <t>DE PABLO ALFONSO MONSERRAT</t>
  </si>
  <si>
    <t>FLORES URBINA ALDEN</t>
  </si>
  <si>
    <t>GALLARDO JUAREZ MAURICIO</t>
  </si>
  <si>
    <t>GOMEZ VALENCIA NATALY ERIKA</t>
  </si>
  <si>
    <t>GONZALEZ HERNANDEZ LAURA</t>
  </si>
  <si>
    <t>HERNANDEZ CANSECO LISSET</t>
  </si>
  <si>
    <t>JUAREZ MARTINEZ EMMANUEL</t>
  </si>
  <si>
    <t>LOPEZ ROMAN ANA CRISTINA</t>
  </si>
  <si>
    <t>MALDONADO ARANA MARIA ANAHI</t>
  </si>
  <si>
    <t>MEJIA JAVIER OMAR SEBASTIAN</t>
  </si>
  <si>
    <t>MEZA REYES KEVIN</t>
  </si>
  <si>
    <t>PEREZ MARTINEZ JOSE BERNARDO</t>
  </si>
  <si>
    <t>PINEDA COLIN ALAN EDUARDO</t>
  </si>
  <si>
    <t>RENDON RODRIGUEZ DAN</t>
  </si>
  <si>
    <t>ROJAS CERVANTES KARLA</t>
  </si>
  <si>
    <t>ROSAS VAZQUEZ JUAN CARLOS</t>
  </si>
  <si>
    <t>SANCHEZ LOBATO JOSE OSWALDO</t>
  </si>
  <si>
    <t>SANCHEZ VELAZQUEZ ELIZABETH</t>
  </si>
  <si>
    <t>SOSA CANELA MARCO ANTONIO</t>
  </si>
  <si>
    <t>URIARTE SANCHEZ OSCAR</t>
  </si>
  <si>
    <t>VAZQUEZ MENDOZA SABINO MARCEL</t>
  </si>
  <si>
    <t>Asistencia</t>
  </si>
  <si>
    <t>tareas</t>
  </si>
  <si>
    <t>Nombre del Maestro</t>
  </si>
  <si>
    <t>Citlali Morales Lozada</t>
  </si>
  <si>
    <t xml:space="preserve">Materia </t>
  </si>
  <si>
    <t xml:space="preserve">Parcial </t>
  </si>
  <si>
    <t>N°</t>
  </si>
  <si>
    <t>Matricula</t>
  </si>
  <si>
    <t>Nombre</t>
  </si>
  <si>
    <t>asistencias del alumno</t>
  </si>
  <si>
    <t>faltas</t>
  </si>
  <si>
    <t>porcentaje asistencia</t>
  </si>
  <si>
    <t>comentarios</t>
  </si>
  <si>
    <t>total de tareas</t>
  </si>
  <si>
    <t>Promedio</t>
  </si>
  <si>
    <t>Examen</t>
  </si>
  <si>
    <t>practicas</t>
  </si>
  <si>
    <t>calificacion</t>
  </si>
  <si>
    <t>Calificacion</t>
  </si>
  <si>
    <t>asistencias</t>
  </si>
  <si>
    <t>teorico</t>
  </si>
  <si>
    <t>practico</t>
  </si>
  <si>
    <t>numero</t>
  </si>
  <si>
    <t>redondeo</t>
  </si>
  <si>
    <t>AGUILAR GARCIA AGUSTIN ALEXIS</t>
  </si>
  <si>
    <t>ALVAREZ DEL CASTILLO SUSAN MICHELLE</t>
  </si>
  <si>
    <t>BRAVO ORTIZ KARLA</t>
  </si>
  <si>
    <t>CAMPOS CAMPOS MARDO FERMIN</t>
  </si>
  <si>
    <t>CASTILLO MEDINA CARLA GUADALUPE</t>
  </si>
  <si>
    <t>CASTRO IBANEZ MIGUEL ANGEL</t>
  </si>
  <si>
    <t>FUENTES MUNOZ CARLOS JESUS</t>
  </si>
  <si>
    <t>GARCIA ORTEGA FABIOLA NAYELI</t>
  </si>
  <si>
    <t>GONZALEZ CASTRO DIANA LAURA</t>
  </si>
  <si>
    <t>GRACIANO DE JERONIMO JUAN DANIEL</t>
  </si>
  <si>
    <t>HERNANDEZ NICOLAS ADY ISABEL</t>
  </si>
  <si>
    <t>LEYVA ANDRADE GUILLERMO</t>
  </si>
  <si>
    <t>MELO JIMENEZ EDITH AMEYALI</t>
  </si>
  <si>
    <t>MORALES ESPINOSA KARLA PAOLA</t>
  </si>
  <si>
    <t>PEREZ QUIROZ ALEJANDRA</t>
  </si>
  <si>
    <t>RATONI GUARNEROS BRENDA MIRIAM</t>
  </si>
  <si>
    <t>REYES  ISIDRO LAURA</t>
  </si>
  <si>
    <t>ROJAS VAZQUEZ LUIS ALEXIS</t>
  </si>
  <si>
    <t>SANCHEZ MORA MARIBEL</t>
  </si>
  <si>
    <t>SERRANO MONROY VIRIDIANA</t>
  </si>
  <si>
    <t>URBINA ALDUCIN MARIA VALERIA</t>
  </si>
  <si>
    <t>VALENCIA RIVERA MARYLOLIS</t>
  </si>
  <si>
    <t>VICTORIA JIMENEZ LUIS FERNANDO</t>
  </si>
  <si>
    <t>ATILANO HERNANDEZ MARIA FERNANDA</t>
  </si>
  <si>
    <t>BAROJAS MENDIETA ABIGAIL</t>
  </si>
  <si>
    <t>CASIANO SEDENO SAID</t>
  </si>
  <si>
    <t>CASTILLO PEREZ ANA NAYELI</t>
  </si>
  <si>
    <t>CRUZ CAMPOS PAOLA</t>
  </si>
  <si>
    <t>DE JESUS DE JESUS FRANCISCO</t>
  </si>
  <si>
    <t>DE LÁZARO HERNANDEZ JAZMIN</t>
  </si>
  <si>
    <t>FERNANDEZ MONTERROSAS VERANO</t>
  </si>
  <si>
    <t>FUENTES SERRANO ALEJANDRA</t>
  </si>
  <si>
    <t>GERARDO HERNANDEZ RUBEN</t>
  </si>
  <si>
    <t>GONZALEZ CRUZ PAOLA MONSERRAT</t>
  </si>
  <si>
    <t>GUARNEROS RAMOS ALEJANDRA</t>
  </si>
  <si>
    <t>LUNA VEGA LUIS VIKEN</t>
  </si>
  <si>
    <t>MARTINEZ CRUZ ANGEL DE JESUS</t>
  </si>
  <si>
    <t>MEMBRILA JUAREZ MONICA ITZEL</t>
  </si>
  <si>
    <t>ORTIZ DE LUIS CARINA</t>
  </si>
  <si>
    <t>PEREZ VAZQUEZ NANCY</t>
  </si>
  <si>
    <t>RENDON GOMEZ XIMENA</t>
  </si>
  <si>
    <t>RIVERA PEREZ GERARDO</t>
  </si>
  <si>
    <t>ROMUALDO MORENO ESTEFANIA</t>
  </si>
  <si>
    <t>SANCHEZ BRETON MARIA EUGENIA</t>
  </si>
  <si>
    <t>SANCHEZ TOXQUI ARMANDO</t>
  </si>
  <si>
    <t>SILBERIO ESTEVEZ JAQUELIN</t>
  </si>
  <si>
    <t>URIARTE IBANEZ DANIEL</t>
  </si>
  <si>
    <t>VANEGAS SILVERIO MARIA GUADALUPE</t>
  </si>
  <si>
    <t>ZARATE ARELLANO DIANA LAURA</t>
  </si>
  <si>
    <t>Primer parcial</t>
  </si>
  <si>
    <t>Segundo parcial</t>
  </si>
  <si>
    <t>Tercer parcial</t>
  </si>
  <si>
    <t>Curto parcial</t>
  </si>
  <si>
    <t>Puntos</t>
  </si>
  <si>
    <t>% asistencia</t>
  </si>
  <si>
    <t>Total practicas</t>
  </si>
  <si>
    <t>Firma</t>
  </si>
  <si>
    <t>Fecha del parcial</t>
  </si>
  <si>
    <t>Fecha de entrega</t>
  </si>
  <si>
    <t>puntos y participaciones</t>
  </si>
  <si>
    <t>total de asistencias 2hrs clase</t>
  </si>
  <si>
    <t>2A</t>
  </si>
  <si>
    <t>Informatica II</t>
  </si>
  <si>
    <t>puntos de participacion</t>
  </si>
  <si>
    <t>DE JERONIMO VANEGAS LESLIE</t>
  </si>
  <si>
    <t>DE LA LUZ MARQUEZ ESTRELLITA</t>
  </si>
  <si>
    <t>2B</t>
  </si>
  <si>
    <t>2C</t>
  </si>
  <si>
    <t>imc</t>
  </si>
  <si>
    <t>par /impar</t>
  </si>
  <si>
    <t>excelente, bueno,aprob, reprob</t>
  </si>
  <si>
    <t>tablas de multiplicar</t>
  </si>
  <si>
    <t>horario de clases</t>
  </si>
  <si>
    <t>por tarea Excelente IMC</t>
  </si>
  <si>
    <t>positivo negativo</t>
  </si>
  <si>
    <t>par impar</t>
  </si>
  <si>
    <t>café internet</t>
  </si>
  <si>
    <t>aceptado/rechqzado</t>
  </si>
  <si>
    <t>excelente, bueno, etc</t>
  </si>
  <si>
    <t>aceptado rechazado</t>
  </si>
  <si>
    <t>prioridad de operadores</t>
  </si>
  <si>
    <t>prioridad d operadores</t>
  </si>
  <si>
    <t>rfc</t>
  </si>
  <si>
    <t>si</t>
  </si>
  <si>
    <t>prioridad</t>
  </si>
  <si>
    <t>inv. Hojas de Excel tiene dias vividos y mayor y menor de edad</t>
  </si>
  <si>
    <t>IMC</t>
  </si>
  <si>
    <t>positivo, neg y neutro</t>
  </si>
  <si>
    <t>portafolio</t>
  </si>
  <si>
    <t>total</t>
  </si>
  <si>
    <t>aciertos</t>
  </si>
  <si>
    <t>calificación</t>
  </si>
  <si>
    <t>funcion pago</t>
  </si>
  <si>
    <t>preguntas guia</t>
  </si>
  <si>
    <t>preguntas interes</t>
  </si>
  <si>
    <t>grafico</t>
  </si>
  <si>
    <t>proyecciones financieras</t>
  </si>
  <si>
    <t>video</t>
  </si>
  <si>
    <t>graficos</t>
  </si>
  <si>
    <t>pago</t>
  </si>
  <si>
    <t>4/10/-13</t>
  </si>
  <si>
    <t>graficas</t>
  </si>
  <si>
    <t>interes</t>
  </si>
  <si>
    <t>cambio signos pero igual fue mi explorador checar</t>
  </si>
  <si>
    <t>mal resultado</t>
  </si>
  <si>
    <t>falto sonido en presentacion</t>
  </si>
  <si>
    <t xml:space="preserve"> +una tarea una practica</t>
  </si>
  <si>
    <t>filtros</t>
  </si>
  <si>
    <t>PRACTICA</t>
  </si>
  <si>
    <t>TEORIA</t>
  </si>
  <si>
    <t>por tarea filtros</t>
  </si>
  <si>
    <t>bd</t>
  </si>
  <si>
    <t>B.D en excel</t>
  </si>
  <si>
    <t>e-r</t>
  </si>
  <si>
    <t>B.D access</t>
  </si>
  <si>
    <t>modelo e-r</t>
  </si>
  <si>
    <t>modelo logico</t>
  </si>
  <si>
    <t>B.D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</si>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</sst>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Cambria"/>
      <family val="1"/>
    </font>
    <font>
      <sz val="8.5"/>
      <color theme="1"/>
      <name val="Arial"/>
      <family val="2"/>
    </font>
    <font>
      <b/>
      <sz val="11"/>
      <color theme="0"/>
      <name val="Cambria"/>
      <family val="1"/>
    </font>
    <font>
      <sz val="20"/>
      <color theme="1"/>
      <name val="Calibri"/>
      <family val="2"/>
      <scheme val="minor"/>
    </font>
    <font>
      <b/>
      <sz val="14"/>
      <color theme="0"/>
      <name val="Cambria"/>
      <family val="1"/>
    </font>
    <font>
      <b/>
      <sz val="8"/>
      <color theme="0"/>
      <name val="Cambria"/>
      <family val="1"/>
    </font>
    <font>
      <sz val="11"/>
      <color rgb="FF000000"/>
      <name val="Cambria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mbria"/>
      <family val="1"/>
    </font>
    <font>
      <b/>
      <sz val="9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0"/>
      <name val="Cambria"/>
      <family val="1"/>
    </font>
    <font>
      <sz val="8"/>
      <color theme="0"/>
      <name val="Calibri"/>
      <family val="2"/>
      <scheme val="minor"/>
    </font>
    <font>
      <sz val="8.5"/>
      <color theme="1"/>
      <name val="Calibri"/>
      <family val="2"/>
      <scheme val="minor"/>
    </font>
    <font>
      <sz val="5"/>
      <color rgb="FF000000"/>
      <name val="Cambria"/>
      <family val="1"/>
    </font>
    <font>
      <sz val="6"/>
      <color rgb="FF00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4.9989318521683403E-2"/>
      </left>
      <right style="thin">
        <color theme="0"/>
      </right>
      <top style="thin">
        <color theme="0"/>
      </top>
      <bottom/>
      <diagonal/>
    </border>
    <border>
      <left style="thin">
        <color theme="0" tint="-4.9989318521683403E-2"/>
      </left>
      <right style="thin">
        <color theme="0"/>
      </right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4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2" borderId="0" xfId="0" applyFont="1" applyFill="1"/>
    <xf numFmtId="0" fontId="1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9" fontId="5" fillId="2" borderId="15" xfId="0" applyNumberFormat="1" applyFont="1" applyFill="1" applyBorder="1" applyAlignment="1">
      <alignment horizontal="center" vertical="center"/>
    </xf>
    <xf numFmtId="9" fontId="5" fillId="2" borderId="1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2" fillId="2" borderId="22" xfId="0" applyFont="1" applyFill="1" applyBorder="1"/>
    <xf numFmtId="0" fontId="0" fillId="0" borderId="0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5" fontId="0" fillId="0" borderId="26" xfId="0" applyNumberForma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9" fontId="3" fillId="0" borderId="26" xfId="1" applyFont="1" applyBorder="1" applyAlignment="1">
      <alignment horizontal="center" vertical="center"/>
    </xf>
    <xf numFmtId="0" fontId="15" fillId="2" borderId="14" xfId="0" applyFont="1" applyFill="1" applyBorder="1" applyAlignment="1">
      <alignment horizontal="center"/>
    </xf>
    <xf numFmtId="9" fontId="17" fillId="2" borderId="12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/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4" xfId="0" applyFont="1" applyFill="1" applyBorder="1"/>
    <xf numFmtId="0" fontId="14" fillId="2" borderId="27" xfId="0" applyFont="1" applyFill="1" applyBorder="1" applyAlignment="1">
      <alignment vertical="center"/>
    </xf>
    <xf numFmtId="0" fontId="14" fillId="2" borderId="24" xfId="0" applyFont="1" applyFill="1" applyBorder="1" applyAlignment="1">
      <alignment vertical="center"/>
    </xf>
    <xf numFmtId="0" fontId="14" fillId="2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5" fontId="0" fillId="0" borderId="0" xfId="0" applyNumberFormat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9" fontId="3" fillId="0" borderId="1" xfId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/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5" fontId="2" fillId="2" borderId="7" xfId="0" applyNumberFormat="1" applyFont="1" applyFill="1" applyBorder="1" applyAlignment="1">
      <alignment horizontal="center" vertical="center" textRotation="180"/>
    </xf>
    <xf numFmtId="15" fontId="2" fillId="2" borderId="6" xfId="0" applyNumberFormat="1" applyFont="1" applyFill="1" applyBorder="1" applyAlignment="1">
      <alignment horizontal="center" vertical="center" textRotation="180"/>
    </xf>
    <xf numFmtId="15" fontId="2" fillId="2" borderId="9" xfId="0" applyNumberFormat="1" applyFont="1" applyFill="1" applyBorder="1" applyAlignment="1">
      <alignment horizontal="center" vertical="center" textRotation="180"/>
    </xf>
    <xf numFmtId="15" fontId="2" fillId="2" borderId="11" xfId="0" applyNumberFormat="1" applyFont="1" applyFill="1" applyBorder="1" applyAlignment="1">
      <alignment horizontal="center" vertical="center" textRotation="180"/>
    </xf>
    <xf numFmtId="0" fontId="1" fillId="2" borderId="1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5" fontId="18" fillId="2" borderId="7" xfId="0" applyNumberFormat="1" applyFont="1" applyFill="1" applyBorder="1" applyAlignment="1">
      <alignment horizontal="center" vertical="center" textRotation="180"/>
    </xf>
    <xf numFmtId="15" fontId="18" fillId="2" borderId="15" xfId="0" applyNumberFormat="1" applyFont="1" applyFill="1" applyBorder="1" applyAlignment="1">
      <alignment horizontal="center" vertical="center" textRotation="180"/>
    </xf>
    <xf numFmtId="0" fontId="2" fillId="2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2" borderId="2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4" fillId="2" borderId="13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15" fontId="18" fillId="2" borderId="12" xfId="0" applyNumberFormat="1" applyFont="1" applyFill="1" applyBorder="1" applyAlignment="1">
      <alignment horizontal="center" vertical="center" textRotation="180"/>
    </xf>
    <xf numFmtId="15" fontId="2" fillId="2" borderId="15" xfId="0" applyNumberFormat="1" applyFont="1" applyFill="1" applyBorder="1" applyAlignment="1">
      <alignment horizontal="center" vertical="center" textRotation="180"/>
    </xf>
    <xf numFmtId="15" fontId="2" fillId="2" borderId="12" xfId="0" applyNumberFormat="1" applyFont="1" applyFill="1" applyBorder="1" applyAlignment="1">
      <alignment horizontal="center" vertical="center" textRotation="180"/>
    </xf>
    <xf numFmtId="15" fontId="2" fillId="2" borderId="16" xfId="0" applyNumberFormat="1" applyFont="1" applyFill="1" applyBorder="1" applyAlignment="1">
      <alignment horizontal="center" vertical="center" textRotation="180"/>
    </xf>
    <xf numFmtId="0" fontId="2" fillId="2" borderId="1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34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u val="none"/>
        <color rgb="FF9C0006"/>
      </font>
    </dxf>
    <dxf>
      <font>
        <b/>
        <i val="0"/>
        <u val="none"/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u val="none"/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u val="none"/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u val="none"/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u val="none"/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Y44"/>
  <sheetViews>
    <sheetView showWhiteSpace="0" topLeftCell="A3" zoomScaleNormal="100" workbookViewId="0">
      <selection activeCell="Y19" sqref="Y19"/>
    </sheetView>
  </sheetViews>
  <sheetFormatPr baseColWidth="10" defaultRowHeight="15" x14ac:dyDescent="0.25"/>
  <cols>
    <col min="1" max="1" width="3.5703125" bestFit="1" customWidth="1"/>
    <col min="3" max="3" width="32.28515625" bestFit="1" customWidth="1"/>
    <col min="4" max="11" width="3.7109375" customWidth="1"/>
    <col min="15" max="20" width="3.7109375" customWidth="1"/>
    <col min="21" max="22" width="3.7109375" hidden="1" customWidth="1"/>
    <col min="23" max="23" width="11.42578125" customWidth="1"/>
    <col min="24" max="24" width="14.5703125" customWidth="1"/>
    <col min="25" max="25" width="5.7109375" customWidth="1"/>
  </cols>
  <sheetData>
    <row r="1" spans="1:25" ht="15.75" customHeight="1" thickBot="1" x14ac:dyDescent="0.3">
      <c r="A1" s="69" t="s">
        <v>115</v>
      </c>
      <c r="B1" s="69"/>
      <c r="C1" s="69"/>
      <c r="D1" s="73" t="s">
        <v>30</v>
      </c>
      <c r="E1" s="74"/>
      <c r="F1" s="74"/>
      <c r="G1" s="74"/>
      <c r="H1" s="74"/>
      <c r="I1" s="74"/>
      <c r="J1" s="74"/>
      <c r="K1" s="74"/>
      <c r="L1" s="74"/>
      <c r="M1" s="74"/>
      <c r="N1" s="75"/>
      <c r="O1" s="71" t="s">
        <v>31</v>
      </c>
      <c r="P1" s="72"/>
      <c r="Q1" s="72"/>
      <c r="R1" s="72"/>
      <c r="S1" s="72"/>
      <c r="T1" s="72"/>
      <c r="U1" s="72"/>
      <c r="V1" s="72"/>
      <c r="W1" s="72"/>
      <c r="Y1" s="2"/>
    </row>
    <row r="2" spans="1:25" ht="15" customHeight="1" x14ac:dyDescent="0.25">
      <c r="A2" s="69"/>
      <c r="B2" s="69"/>
      <c r="C2" s="69"/>
      <c r="D2" s="79">
        <v>41493</v>
      </c>
      <c r="E2" s="79">
        <v>41500</v>
      </c>
      <c r="F2" s="79">
        <v>41507</v>
      </c>
      <c r="G2" s="79">
        <v>41514</v>
      </c>
      <c r="H2" s="79">
        <v>41521</v>
      </c>
      <c r="I2" s="79">
        <v>41528</v>
      </c>
      <c r="J2" s="79">
        <v>41535</v>
      </c>
      <c r="K2" s="79">
        <v>41542</v>
      </c>
      <c r="O2" s="78" t="s">
        <v>124</v>
      </c>
      <c r="P2" s="78" t="s">
        <v>122</v>
      </c>
      <c r="Q2" s="78" t="s">
        <v>128</v>
      </c>
      <c r="R2" s="78" t="s">
        <v>129</v>
      </c>
      <c r="S2" s="78" t="s">
        <v>131</v>
      </c>
      <c r="T2" s="78" t="s">
        <v>134</v>
      </c>
      <c r="U2" s="78"/>
      <c r="V2" s="78"/>
      <c r="Y2" s="94" t="s">
        <v>117</v>
      </c>
    </row>
    <row r="3" spans="1:25" ht="15" customHeight="1" x14ac:dyDescent="0.25">
      <c r="A3" s="70"/>
      <c r="B3" s="70"/>
      <c r="C3" s="70"/>
      <c r="D3" s="80"/>
      <c r="E3" s="80"/>
      <c r="F3" s="80"/>
      <c r="G3" s="80"/>
      <c r="H3" s="80"/>
      <c r="I3" s="80"/>
      <c r="J3" s="80"/>
      <c r="K3" s="80"/>
      <c r="L3" s="31" t="s">
        <v>114</v>
      </c>
      <c r="N3" s="30">
        <v>8</v>
      </c>
      <c r="O3" s="78"/>
      <c r="P3" s="78"/>
      <c r="Q3" s="78"/>
      <c r="R3" s="78"/>
      <c r="S3" s="78"/>
      <c r="T3" s="78"/>
      <c r="U3" s="78"/>
      <c r="V3" s="78"/>
      <c r="Y3" s="94"/>
    </row>
    <row r="4" spans="1:25" x14ac:dyDescent="0.25">
      <c r="A4" s="89" t="s">
        <v>32</v>
      </c>
      <c r="B4" s="89"/>
      <c r="C4" s="3" t="s">
        <v>33</v>
      </c>
      <c r="D4" s="81"/>
      <c r="E4" s="80"/>
      <c r="F4" s="81"/>
      <c r="G4" s="80"/>
      <c r="H4" s="81"/>
      <c r="I4" s="80"/>
      <c r="J4" s="81"/>
      <c r="K4" s="80"/>
      <c r="O4" s="78"/>
      <c r="P4" s="78"/>
      <c r="Q4" s="78"/>
      <c r="R4" s="78"/>
      <c r="S4" s="78"/>
      <c r="T4" s="78"/>
      <c r="U4" s="78"/>
      <c r="V4" s="78"/>
      <c r="Y4" s="94"/>
    </row>
    <row r="5" spans="1:25" x14ac:dyDescent="0.25">
      <c r="A5" s="90" t="s">
        <v>34</v>
      </c>
      <c r="B5" s="90"/>
      <c r="C5" s="3" t="s">
        <v>116</v>
      </c>
      <c r="D5" s="81"/>
      <c r="E5" s="80"/>
      <c r="F5" s="81"/>
      <c r="G5" s="80"/>
      <c r="H5" s="81"/>
      <c r="I5" s="80"/>
      <c r="J5" s="81"/>
      <c r="K5" s="80"/>
      <c r="O5" s="78"/>
      <c r="P5" s="78"/>
      <c r="Q5" s="78"/>
      <c r="R5" s="78"/>
      <c r="S5" s="78"/>
      <c r="T5" s="78"/>
      <c r="U5" s="78"/>
      <c r="V5" s="78"/>
      <c r="Y5" s="94"/>
    </row>
    <row r="6" spans="1:25" x14ac:dyDescent="0.25">
      <c r="A6" s="90" t="s">
        <v>35</v>
      </c>
      <c r="B6" s="90"/>
      <c r="C6" s="3">
        <v>1</v>
      </c>
      <c r="D6" s="81"/>
      <c r="E6" s="80"/>
      <c r="F6" s="81"/>
      <c r="G6" s="80"/>
      <c r="H6" s="81"/>
      <c r="I6" s="80"/>
      <c r="J6" s="81"/>
      <c r="K6" s="80"/>
      <c r="O6" s="78"/>
      <c r="P6" s="78"/>
      <c r="Q6" s="78"/>
      <c r="R6" s="78"/>
      <c r="S6" s="78"/>
      <c r="T6" s="78"/>
      <c r="U6" s="78"/>
      <c r="V6" s="78"/>
      <c r="Y6" s="94"/>
    </row>
    <row r="7" spans="1:25" ht="15" customHeight="1" x14ac:dyDescent="0.25">
      <c r="A7" s="91" t="s">
        <v>36</v>
      </c>
      <c r="B7" s="91" t="s">
        <v>37</v>
      </c>
      <c r="C7" s="93" t="s">
        <v>38</v>
      </c>
      <c r="D7" s="80"/>
      <c r="E7" s="80"/>
      <c r="F7" s="80"/>
      <c r="G7" s="80"/>
      <c r="H7" s="80"/>
      <c r="I7" s="80"/>
      <c r="J7" s="80"/>
      <c r="K7" s="80"/>
      <c r="L7" s="82" t="s">
        <v>39</v>
      </c>
      <c r="M7" s="84" t="s">
        <v>40</v>
      </c>
      <c r="N7" s="86" t="s">
        <v>41</v>
      </c>
      <c r="O7" s="78"/>
      <c r="P7" s="78"/>
      <c r="Q7" s="78"/>
      <c r="R7" s="78"/>
      <c r="S7" s="78"/>
      <c r="T7" s="78"/>
      <c r="U7" s="78"/>
      <c r="V7" s="78"/>
      <c r="W7" s="76" t="s">
        <v>31</v>
      </c>
      <c r="X7" s="96" t="s">
        <v>42</v>
      </c>
      <c r="Y7" s="94"/>
    </row>
    <row r="8" spans="1:25" x14ac:dyDescent="0.25">
      <c r="A8" s="92"/>
      <c r="B8" s="92"/>
      <c r="C8" s="93"/>
      <c r="D8" s="80"/>
      <c r="E8" s="80"/>
      <c r="F8" s="80"/>
      <c r="G8" s="80"/>
      <c r="H8" s="80"/>
      <c r="I8" s="80"/>
      <c r="J8" s="80"/>
      <c r="K8" s="80"/>
      <c r="L8" s="83"/>
      <c r="M8" s="85"/>
      <c r="N8" s="87"/>
      <c r="O8" s="78"/>
      <c r="P8" s="78"/>
      <c r="Q8" s="78"/>
      <c r="R8" s="78"/>
      <c r="S8" s="78"/>
      <c r="T8" s="78"/>
      <c r="U8" s="78"/>
      <c r="V8" s="78"/>
      <c r="W8" s="77"/>
      <c r="X8" s="96"/>
      <c r="Y8" s="95"/>
    </row>
    <row r="9" spans="1:25" ht="15.75" thickBot="1" x14ac:dyDescent="0.3">
      <c r="A9" s="1">
        <v>1</v>
      </c>
      <c r="B9" s="1">
        <v>201209410</v>
      </c>
      <c r="C9" s="35" t="s">
        <v>0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f>SUM(D9:K9)</f>
        <v>8</v>
      </c>
      <c r="M9" s="1">
        <f>N$3-L9</f>
        <v>0</v>
      </c>
      <c r="N9" s="15">
        <f>SUM(D9:K9)*100%/$N$3</f>
        <v>1</v>
      </c>
      <c r="O9" s="29">
        <v>0.5</v>
      </c>
      <c r="P9" s="29">
        <v>0.5</v>
      </c>
      <c r="Q9" s="29"/>
      <c r="R9" s="29"/>
      <c r="S9" s="29">
        <v>0.5</v>
      </c>
      <c r="T9" s="29">
        <v>1</v>
      </c>
      <c r="U9" s="1"/>
      <c r="V9" s="1"/>
      <c r="W9" s="1">
        <f t="shared" ref="W9:W38" si="0">SUM(O9:T9)</f>
        <v>2.5</v>
      </c>
      <c r="X9" s="33"/>
      <c r="Y9" s="1"/>
    </row>
    <row r="10" spans="1:25" ht="15.75" thickBot="1" x14ac:dyDescent="0.3">
      <c r="A10" s="1">
        <v>2</v>
      </c>
      <c r="B10" s="1">
        <v>201246096</v>
      </c>
      <c r="C10" s="35" t="s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f t="shared" ref="L10:L38" si="1">SUM(D10:K10)</f>
        <v>8</v>
      </c>
      <c r="M10" s="1">
        <f t="shared" ref="M10:M38" si="2">N$3-L10</f>
        <v>0</v>
      </c>
      <c r="N10" s="15">
        <f t="shared" ref="N10:N38" si="3">SUM(D10:K10)*100%/$N$3</f>
        <v>1</v>
      </c>
      <c r="O10" s="29"/>
      <c r="P10" s="29">
        <v>1</v>
      </c>
      <c r="Q10" s="29">
        <v>0.5</v>
      </c>
      <c r="R10" s="29"/>
      <c r="S10" s="29"/>
      <c r="T10" s="29">
        <v>1</v>
      </c>
      <c r="U10" s="1"/>
      <c r="V10" s="1"/>
      <c r="W10" s="1">
        <f t="shared" si="0"/>
        <v>2.5</v>
      </c>
      <c r="X10" s="1"/>
      <c r="Y10" s="1">
        <v>0.5</v>
      </c>
    </row>
    <row r="11" spans="1:25" ht="15.75" thickBot="1" x14ac:dyDescent="0.3">
      <c r="A11" s="1">
        <v>3</v>
      </c>
      <c r="B11" s="1">
        <v>201214030</v>
      </c>
      <c r="C11" s="35" t="s">
        <v>2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f t="shared" si="1"/>
        <v>8</v>
      </c>
      <c r="M11" s="1">
        <f t="shared" si="2"/>
        <v>0</v>
      </c>
      <c r="N11" s="15">
        <f t="shared" si="3"/>
        <v>1</v>
      </c>
      <c r="O11" s="29">
        <v>1</v>
      </c>
      <c r="P11" s="29">
        <v>0.5</v>
      </c>
      <c r="Q11" s="29"/>
      <c r="R11" s="29">
        <v>1</v>
      </c>
      <c r="S11" s="29">
        <v>1</v>
      </c>
      <c r="T11" s="29">
        <v>1</v>
      </c>
      <c r="U11" s="1"/>
      <c r="V11" s="1"/>
      <c r="W11" s="1">
        <f t="shared" si="0"/>
        <v>4.5</v>
      </c>
      <c r="X11" s="1"/>
      <c r="Y11" s="1">
        <v>2</v>
      </c>
    </row>
    <row r="12" spans="1:25" ht="15.75" thickBot="1" x14ac:dyDescent="0.3">
      <c r="A12" s="1">
        <v>4</v>
      </c>
      <c r="B12" s="1">
        <v>201213129</v>
      </c>
      <c r="C12" s="35" t="s">
        <v>3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f t="shared" si="1"/>
        <v>8</v>
      </c>
      <c r="M12" s="1">
        <f t="shared" si="2"/>
        <v>0</v>
      </c>
      <c r="N12" s="15">
        <f t="shared" si="3"/>
        <v>1</v>
      </c>
      <c r="O12" s="29">
        <v>1</v>
      </c>
      <c r="P12" s="29">
        <v>0.5</v>
      </c>
      <c r="Q12" s="29">
        <v>0.5</v>
      </c>
      <c r="R12" s="29"/>
      <c r="S12" s="29"/>
      <c r="T12" s="29">
        <v>1</v>
      </c>
      <c r="U12" s="1"/>
      <c r="V12" s="1"/>
      <c r="W12" s="1">
        <f t="shared" si="0"/>
        <v>3</v>
      </c>
      <c r="X12" s="1"/>
      <c r="Y12" s="1">
        <v>1</v>
      </c>
    </row>
    <row r="13" spans="1:25" ht="15.75" thickBot="1" x14ac:dyDescent="0.3">
      <c r="A13" s="1">
        <v>5</v>
      </c>
      <c r="B13" s="1">
        <v>201232056</v>
      </c>
      <c r="C13" s="35" t="s">
        <v>4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f t="shared" si="1"/>
        <v>8</v>
      </c>
      <c r="M13" s="1">
        <f t="shared" si="2"/>
        <v>0</v>
      </c>
      <c r="N13" s="15">
        <f t="shared" si="3"/>
        <v>1</v>
      </c>
      <c r="O13" s="29">
        <v>1</v>
      </c>
      <c r="P13" s="29">
        <v>1</v>
      </c>
      <c r="Q13" s="29">
        <v>0.5</v>
      </c>
      <c r="R13" s="29"/>
      <c r="S13" s="29">
        <v>1</v>
      </c>
      <c r="T13" s="29">
        <v>1</v>
      </c>
      <c r="U13" s="1"/>
      <c r="V13" s="1"/>
      <c r="W13" s="1">
        <f t="shared" si="0"/>
        <v>4.5</v>
      </c>
      <c r="X13" s="1"/>
      <c r="Y13" s="1">
        <v>0.5</v>
      </c>
    </row>
    <row r="14" spans="1:25" ht="15.75" thickBot="1" x14ac:dyDescent="0.3">
      <c r="A14" s="1">
        <v>6</v>
      </c>
      <c r="B14" s="1">
        <v>201246649</v>
      </c>
      <c r="C14" s="35" t="s">
        <v>5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f t="shared" si="1"/>
        <v>8</v>
      </c>
      <c r="M14" s="1">
        <f t="shared" si="2"/>
        <v>0</v>
      </c>
      <c r="N14" s="15">
        <f t="shared" si="3"/>
        <v>1</v>
      </c>
      <c r="O14" s="29">
        <v>1</v>
      </c>
      <c r="P14" s="29">
        <v>1</v>
      </c>
      <c r="Q14" s="29">
        <v>1</v>
      </c>
      <c r="R14" s="29">
        <v>1</v>
      </c>
      <c r="S14" s="29">
        <v>1</v>
      </c>
      <c r="T14" s="29">
        <v>1</v>
      </c>
      <c r="U14" s="1"/>
      <c r="V14" s="1"/>
      <c r="W14" s="1">
        <f t="shared" si="0"/>
        <v>6</v>
      </c>
      <c r="X14" s="1"/>
      <c r="Y14" s="1">
        <v>2</v>
      </c>
    </row>
    <row r="15" spans="1:25" ht="15.75" thickBot="1" x14ac:dyDescent="0.3">
      <c r="A15" s="1">
        <v>7</v>
      </c>
      <c r="B15" s="1">
        <v>201221371</v>
      </c>
      <c r="C15" s="35" t="s">
        <v>6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f t="shared" si="1"/>
        <v>8</v>
      </c>
      <c r="M15" s="1">
        <f t="shared" si="2"/>
        <v>0</v>
      </c>
      <c r="N15" s="15">
        <f t="shared" si="3"/>
        <v>1</v>
      </c>
      <c r="O15" s="29">
        <v>1</v>
      </c>
      <c r="P15" s="29">
        <v>0.5</v>
      </c>
      <c r="Q15" s="29">
        <v>0.5</v>
      </c>
      <c r="R15" s="29"/>
      <c r="S15" s="29"/>
      <c r="T15" s="29">
        <v>1</v>
      </c>
      <c r="U15" s="1"/>
      <c r="V15" s="1"/>
      <c r="W15" s="1">
        <f t="shared" si="0"/>
        <v>3</v>
      </c>
      <c r="X15" s="1"/>
      <c r="Y15" s="1">
        <v>2</v>
      </c>
    </row>
    <row r="16" spans="1:25" ht="15.75" thickBot="1" x14ac:dyDescent="0.3">
      <c r="A16" s="1">
        <v>8</v>
      </c>
      <c r="B16" s="1">
        <v>201247095</v>
      </c>
      <c r="C16" s="35" t="s">
        <v>7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f t="shared" si="1"/>
        <v>8</v>
      </c>
      <c r="M16" s="1">
        <f t="shared" si="2"/>
        <v>0</v>
      </c>
      <c r="N16" s="15">
        <f t="shared" si="3"/>
        <v>1</v>
      </c>
      <c r="O16" s="29">
        <v>1</v>
      </c>
      <c r="P16" s="29">
        <v>1</v>
      </c>
      <c r="Q16" s="29">
        <v>1</v>
      </c>
      <c r="R16" s="29">
        <v>1</v>
      </c>
      <c r="S16" s="29">
        <v>1</v>
      </c>
      <c r="T16" s="29">
        <v>1</v>
      </c>
      <c r="U16" s="1"/>
      <c r="V16" s="1"/>
      <c r="W16" s="1">
        <f t="shared" si="0"/>
        <v>6</v>
      </c>
      <c r="X16" s="1"/>
      <c r="Y16" s="1"/>
    </row>
    <row r="17" spans="1:25" ht="15.75" thickBot="1" x14ac:dyDescent="0.3">
      <c r="A17" s="1">
        <v>9</v>
      </c>
      <c r="B17" s="1">
        <v>201247322</v>
      </c>
      <c r="C17" s="35" t="s">
        <v>8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f t="shared" si="1"/>
        <v>8</v>
      </c>
      <c r="M17" s="1">
        <f t="shared" si="2"/>
        <v>0</v>
      </c>
      <c r="N17" s="15">
        <f t="shared" si="3"/>
        <v>1</v>
      </c>
      <c r="O17" s="29">
        <v>1</v>
      </c>
      <c r="P17" s="29">
        <v>0.5</v>
      </c>
      <c r="Q17" s="29"/>
      <c r="R17" s="29"/>
      <c r="S17" s="29"/>
      <c r="T17" s="29">
        <v>1</v>
      </c>
      <c r="U17" s="1"/>
      <c r="V17" s="1"/>
      <c r="W17" s="1">
        <f t="shared" si="0"/>
        <v>2.5</v>
      </c>
      <c r="X17" s="1"/>
      <c r="Y17" s="1">
        <v>1</v>
      </c>
    </row>
    <row r="18" spans="1:25" ht="15.75" thickBot="1" x14ac:dyDescent="0.3">
      <c r="A18" s="1">
        <v>10</v>
      </c>
      <c r="B18" s="1">
        <v>201215409</v>
      </c>
      <c r="C18" s="35" t="s">
        <v>9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f t="shared" si="1"/>
        <v>8</v>
      </c>
      <c r="M18" s="1">
        <f t="shared" si="2"/>
        <v>0</v>
      </c>
      <c r="N18" s="15">
        <f t="shared" si="3"/>
        <v>1</v>
      </c>
      <c r="O18" s="29">
        <v>1</v>
      </c>
      <c r="P18" s="29">
        <v>1</v>
      </c>
      <c r="Q18" s="29"/>
      <c r="R18" s="29"/>
      <c r="S18" s="29"/>
      <c r="T18" s="29">
        <v>1</v>
      </c>
      <c r="U18" s="1"/>
      <c r="V18" s="1"/>
      <c r="W18" s="1">
        <f t="shared" si="0"/>
        <v>3</v>
      </c>
      <c r="X18" s="1"/>
      <c r="Y18" s="1">
        <v>0.5</v>
      </c>
    </row>
    <row r="19" spans="1:25" ht="15.75" thickBot="1" x14ac:dyDescent="0.3">
      <c r="A19" s="1">
        <v>11</v>
      </c>
      <c r="B19" s="1">
        <v>201215617</v>
      </c>
      <c r="C19" s="35" t="s">
        <v>10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f t="shared" si="1"/>
        <v>8</v>
      </c>
      <c r="M19" s="1">
        <f t="shared" si="2"/>
        <v>0</v>
      </c>
      <c r="N19" s="15">
        <f t="shared" si="3"/>
        <v>1</v>
      </c>
      <c r="O19" s="29">
        <v>1</v>
      </c>
      <c r="P19" s="29">
        <v>0.5</v>
      </c>
      <c r="Q19" s="29">
        <v>0</v>
      </c>
      <c r="R19" s="29">
        <v>0</v>
      </c>
      <c r="S19" s="29">
        <v>0.5</v>
      </c>
      <c r="T19" s="29">
        <v>1</v>
      </c>
      <c r="U19" s="1"/>
      <c r="V19" s="1"/>
      <c r="W19" s="1">
        <f t="shared" si="0"/>
        <v>3</v>
      </c>
      <c r="X19" s="1"/>
      <c r="Y19" s="1">
        <v>2.5</v>
      </c>
    </row>
    <row r="20" spans="1:25" ht="15.75" thickBot="1" x14ac:dyDescent="0.3">
      <c r="A20" s="1">
        <v>12</v>
      </c>
      <c r="B20" s="1">
        <v>201209442</v>
      </c>
      <c r="C20" s="35" t="s">
        <v>11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f t="shared" si="1"/>
        <v>8</v>
      </c>
      <c r="M20" s="1">
        <f t="shared" si="2"/>
        <v>0</v>
      </c>
      <c r="N20" s="15">
        <f t="shared" si="3"/>
        <v>1</v>
      </c>
      <c r="O20" s="29">
        <v>1</v>
      </c>
      <c r="P20" s="29">
        <v>1</v>
      </c>
      <c r="Q20" s="29">
        <v>1</v>
      </c>
      <c r="R20" s="29">
        <v>1</v>
      </c>
      <c r="S20" s="29">
        <v>1</v>
      </c>
      <c r="T20" s="29">
        <v>1</v>
      </c>
      <c r="U20" s="1"/>
      <c r="V20" s="1"/>
      <c r="W20" s="1">
        <f t="shared" si="0"/>
        <v>6</v>
      </c>
      <c r="X20" s="1"/>
      <c r="Y20" s="1"/>
    </row>
    <row r="21" spans="1:25" ht="15.75" thickBot="1" x14ac:dyDescent="0.3">
      <c r="A21" s="1">
        <v>13</v>
      </c>
      <c r="B21" s="1">
        <v>201226763</v>
      </c>
      <c r="C21" s="35" t="s">
        <v>12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f t="shared" si="1"/>
        <v>8</v>
      </c>
      <c r="M21" s="1">
        <f t="shared" si="2"/>
        <v>0</v>
      </c>
      <c r="N21" s="15">
        <f t="shared" si="3"/>
        <v>1</v>
      </c>
      <c r="O21" s="29">
        <v>1</v>
      </c>
      <c r="P21" s="29">
        <v>1</v>
      </c>
      <c r="Q21" s="29">
        <v>1</v>
      </c>
      <c r="R21" s="29">
        <v>1</v>
      </c>
      <c r="S21" s="29">
        <v>1</v>
      </c>
      <c r="T21" s="29">
        <v>1</v>
      </c>
      <c r="U21" s="1"/>
      <c r="V21" s="1"/>
      <c r="W21" s="1">
        <f t="shared" si="0"/>
        <v>6</v>
      </c>
      <c r="X21" s="1"/>
      <c r="Y21" s="1"/>
    </row>
    <row r="22" spans="1:25" ht="15.75" thickBot="1" x14ac:dyDescent="0.3">
      <c r="A22" s="1">
        <v>14</v>
      </c>
      <c r="B22" s="1">
        <v>201232287</v>
      </c>
      <c r="C22" s="35" t="s">
        <v>13</v>
      </c>
      <c r="D22" s="1">
        <v>1</v>
      </c>
      <c r="E22" s="1">
        <v>1</v>
      </c>
      <c r="F22" s="1">
        <v>1</v>
      </c>
      <c r="G22" s="1">
        <v>0</v>
      </c>
      <c r="H22" s="1">
        <v>1</v>
      </c>
      <c r="I22" s="1">
        <v>1</v>
      </c>
      <c r="J22" s="1">
        <v>1</v>
      </c>
      <c r="K22" s="1">
        <v>1</v>
      </c>
      <c r="L22" s="1">
        <f t="shared" si="1"/>
        <v>7</v>
      </c>
      <c r="M22" s="1">
        <f t="shared" si="2"/>
        <v>1</v>
      </c>
      <c r="N22" s="15">
        <f t="shared" si="3"/>
        <v>0.875</v>
      </c>
      <c r="O22" s="29"/>
      <c r="P22" s="29">
        <v>1</v>
      </c>
      <c r="Q22" s="29"/>
      <c r="R22" s="29"/>
      <c r="S22" s="29">
        <v>0.5</v>
      </c>
      <c r="T22" s="29">
        <v>1</v>
      </c>
      <c r="U22" s="1"/>
      <c r="V22" s="1"/>
      <c r="W22" s="1">
        <f t="shared" si="0"/>
        <v>2.5</v>
      </c>
      <c r="X22" s="1"/>
      <c r="Y22" s="1">
        <v>1</v>
      </c>
    </row>
    <row r="23" spans="1:25" ht="15.75" thickBot="1" x14ac:dyDescent="0.3">
      <c r="A23" s="1">
        <v>15</v>
      </c>
      <c r="B23" s="1">
        <v>201200511</v>
      </c>
      <c r="C23" s="35" t="s">
        <v>14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f t="shared" si="1"/>
        <v>0</v>
      </c>
      <c r="M23" s="1">
        <f t="shared" si="2"/>
        <v>8</v>
      </c>
      <c r="N23" s="15">
        <f t="shared" si="3"/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1">
        <v>0</v>
      </c>
      <c r="V23" s="1">
        <v>0</v>
      </c>
      <c r="W23" s="1">
        <f t="shared" si="0"/>
        <v>0</v>
      </c>
      <c r="X23" s="1"/>
      <c r="Y23" s="1"/>
    </row>
    <row r="24" spans="1:25" ht="15.75" thickBot="1" x14ac:dyDescent="0.3">
      <c r="A24" s="1">
        <v>16</v>
      </c>
      <c r="B24" s="1">
        <v>201226860</v>
      </c>
      <c r="C24" s="35" t="s">
        <v>15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f t="shared" si="1"/>
        <v>8</v>
      </c>
      <c r="M24" s="1">
        <f t="shared" si="2"/>
        <v>0</v>
      </c>
      <c r="N24" s="15">
        <f t="shared" si="3"/>
        <v>1</v>
      </c>
      <c r="O24" s="29">
        <v>1</v>
      </c>
      <c r="P24" s="29">
        <v>1</v>
      </c>
      <c r="Q24" s="29">
        <v>1</v>
      </c>
      <c r="R24" s="29">
        <v>1</v>
      </c>
      <c r="S24" s="29">
        <v>1</v>
      </c>
      <c r="T24" s="29">
        <v>1</v>
      </c>
      <c r="U24" s="1"/>
      <c r="V24" s="1"/>
      <c r="W24" s="1">
        <f t="shared" si="0"/>
        <v>6</v>
      </c>
      <c r="X24" s="1"/>
      <c r="Y24" s="1">
        <v>1</v>
      </c>
    </row>
    <row r="25" spans="1:25" ht="15.75" thickBot="1" x14ac:dyDescent="0.3">
      <c r="A25" s="1">
        <v>17</v>
      </c>
      <c r="B25" s="1">
        <v>201200091</v>
      </c>
      <c r="C25" s="35" t="s">
        <v>16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f t="shared" si="1"/>
        <v>8</v>
      </c>
      <c r="M25" s="1">
        <f t="shared" si="2"/>
        <v>0</v>
      </c>
      <c r="N25" s="15">
        <f t="shared" si="3"/>
        <v>1</v>
      </c>
      <c r="O25" s="29">
        <v>1</v>
      </c>
      <c r="P25" s="29">
        <v>1</v>
      </c>
      <c r="Q25" s="29">
        <v>1</v>
      </c>
      <c r="R25" s="29">
        <v>1</v>
      </c>
      <c r="S25" s="29">
        <v>1</v>
      </c>
      <c r="T25" s="29">
        <v>1</v>
      </c>
      <c r="U25" s="1"/>
      <c r="V25" s="1"/>
      <c r="W25" s="1">
        <f t="shared" si="0"/>
        <v>6</v>
      </c>
      <c r="X25" s="1"/>
      <c r="Y25" s="1"/>
    </row>
    <row r="26" spans="1:25" ht="15.75" thickBot="1" x14ac:dyDescent="0.3">
      <c r="A26" s="1">
        <v>18</v>
      </c>
      <c r="B26" s="1">
        <v>201246978</v>
      </c>
      <c r="C26" s="35" t="s">
        <v>17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f t="shared" si="1"/>
        <v>8</v>
      </c>
      <c r="M26" s="1">
        <f t="shared" si="2"/>
        <v>0</v>
      </c>
      <c r="N26" s="15">
        <f t="shared" si="3"/>
        <v>1</v>
      </c>
      <c r="O26" s="29">
        <v>0.5</v>
      </c>
      <c r="P26" s="29">
        <v>0.5</v>
      </c>
      <c r="Q26" s="29">
        <v>0.5</v>
      </c>
      <c r="R26" s="29">
        <v>0.5</v>
      </c>
      <c r="S26" s="29">
        <v>0.5</v>
      </c>
      <c r="T26" s="29">
        <v>1</v>
      </c>
      <c r="U26" s="1"/>
      <c r="V26" s="1"/>
      <c r="W26" s="1">
        <f t="shared" si="0"/>
        <v>3.5</v>
      </c>
      <c r="X26" s="1"/>
      <c r="Y26" s="1"/>
    </row>
    <row r="27" spans="1:25" ht="15.75" thickBot="1" x14ac:dyDescent="0.3">
      <c r="A27" s="1">
        <v>19</v>
      </c>
      <c r="B27" s="1">
        <v>201248064</v>
      </c>
      <c r="C27" s="35" t="s">
        <v>18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f t="shared" si="1"/>
        <v>8</v>
      </c>
      <c r="M27" s="1">
        <f t="shared" si="2"/>
        <v>0</v>
      </c>
      <c r="N27" s="15">
        <f t="shared" si="3"/>
        <v>1</v>
      </c>
      <c r="O27" s="29">
        <v>1</v>
      </c>
      <c r="P27" s="29">
        <v>1</v>
      </c>
      <c r="Q27" s="29">
        <v>1</v>
      </c>
      <c r="R27" s="29">
        <v>1</v>
      </c>
      <c r="S27" s="29">
        <v>1</v>
      </c>
      <c r="T27" s="29">
        <v>1</v>
      </c>
      <c r="U27" s="1"/>
      <c r="V27" s="1"/>
      <c r="W27" s="1">
        <f t="shared" si="0"/>
        <v>6</v>
      </c>
      <c r="X27" s="1"/>
      <c r="Y27" s="1">
        <v>2.5</v>
      </c>
    </row>
    <row r="28" spans="1:25" ht="15.75" thickBot="1" x14ac:dyDescent="0.3">
      <c r="A28" s="1">
        <v>20</v>
      </c>
      <c r="B28" s="1">
        <v>201220288</v>
      </c>
      <c r="C28" s="35" t="s">
        <v>19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f t="shared" si="1"/>
        <v>8</v>
      </c>
      <c r="M28" s="1">
        <f t="shared" si="2"/>
        <v>0</v>
      </c>
      <c r="N28" s="15">
        <f t="shared" si="3"/>
        <v>1</v>
      </c>
      <c r="O28" s="29">
        <v>1</v>
      </c>
      <c r="P28" s="29">
        <v>1</v>
      </c>
      <c r="Q28" s="29">
        <v>0.5</v>
      </c>
      <c r="R28" s="29">
        <v>1</v>
      </c>
      <c r="S28" s="29">
        <v>1</v>
      </c>
      <c r="T28" s="29">
        <v>1</v>
      </c>
      <c r="U28" s="1"/>
      <c r="V28" s="1"/>
      <c r="W28" s="1">
        <f t="shared" si="0"/>
        <v>5.5</v>
      </c>
      <c r="X28" s="33"/>
      <c r="Y28" s="1">
        <v>1</v>
      </c>
    </row>
    <row r="29" spans="1:25" ht="15.75" thickBot="1" x14ac:dyDescent="0.3">
      <c r="A29" s="1">
        <v>21</v>
      </c>
      <c r="B29" s="1">
        <v>201207071</v>
      </c>
      <c r="C29" s="35" t="s">
        <v>20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f t="shared" si="1"/>
        <v>8</v>
      </c>
      <c r="M29" s="1">
        <f t="shared" si="2"/>
        <v>0</v>
      </c>
      <c r="N29" s="15">
        <f t="shared" si="3"/>
        <v>1</v>
      </c>
      <c r="O29" s="29">
        <v>1</v>
      </c>
      <c r="P29" s="29">
        <v>1</v>
      </c>
      <c r="Q29" s="29">
        <v>1</v>
      </c>
      <c r="R29" s="29">
        <v>1</v>
      </c>
      <c r="S29" s="29">
        <v>1</v>
      </c>
      <c r="T29" s="29">
        <v>1</v>
      </c>
      <c r="U29" s="1"/>
      <c r="V29" s="1"/>
      <c r="W29" s="1">
        <f t="shared" si="0"/>
        <v>6</v>
      </c>
      <c r="X29" s="33"/>
      <c r="Y29" s="1">
        <v>0.5</v>
      </c>
    </row>
    <row r="30" spans="1:25" ht="15.75" thickBot="1" x14ac:dyDescent="0.3">
      <c r="A30" s="1">
        <v>22</v>
      </c>
      <c r="B30" s="1">
        <v>201200651</v>
      </c>
      <c r="C30" s="35" t="s">
        <v>21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f t="shared" si="1"/>
        <v>8</v>
      </c>
      <c r="M30" s="1">
        <f t="shared" si="2"/>
        <v>0</v>
      </c>
      <c r="N30" s="15">
        <f t="shared" si="3"/>
        <v>1</v>
      </c>
      <c r="O30" s="29">
        <v>0.5</v>
      </c>
      <c r="P30" s="29">
        <v>1</v>
      </c>
      <c r="Q30" s="29">
        <v>1</v>
      </c>
      <c r="R30" s="29">
        <v>0.5</v>
      </c>
      <c r="S30" s="29"/>
      <c r="T30" s="29">
        <v>1</v>
      </c>
      <c r="U30" s="1"/>
      <c r="V30" s="1"/>
      <c r="W30" s="1">
        <f t="shared" si="0"/>
        <v>4</v>
      </c>
      <c r="X30" s="33" t="s">
        <v>127</v>
      </c>
      <c r="Y30" s="1">
        <v>2.5</v>
      </c>
    </row>
    <row r="31" spans="1:25" ht="15.75" thickBot="1" x14ac:dyDescent="0.3">
      <c r="A31" s="1">
        <v>23</v>
      </c>
      <c r="B31" s="1">
        <v>201209509</v>
      </c>
      <c r="C31" s="35" t="s">
        <v>22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f t="shared" si="1"/>
        <v>8</v>
      </c>
      <c r="M31" s="1">
        <f t="shared" si="2"/>
        <v>0</v>
      </c>
      <c r="N31" s="15">
        <f t="shared" si="3"/>
        <v>1</v>
      </c>
      <c r="O31" s="29">
        <v>0.5</v>
      </c>
      <c r="P31" s="29">
        <v>1</v>
      </c>
      <c r="Q31" s="29">
        <v>1</v>
      </c>
      <c r="R31" s="29">
        <v>0.5</v>
      </c>
      <c r="S31" s="29">
        <v>0</v>
      </c>
      <c r="T31" s="29">
        <v>1</v>
      </c>
      <c r="U31" s="1"/>
      <c r="V31" s="1"/>
      <c r="W31" s="1">
        <f t="shared" si="0"/>
        <v>4</v>
      </c>
      <c r="X31" s="33"/>
      <c r="Y31" s="1">
        <v>1.5</v>
      </c>
    </row>
    <row r="32" spans="1:25" ht="15.75" thickBot="1" x14ac:dyDescent="0.3">
      <c r="A32" s="1">
        <v>24</v>
      </c>
      <c r="B32" s="1">
        <v>201204388</v>
      </c>
      <c r="C32" s="35" t="s">
        <v>23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f t="shared" si="1"/>
        <v>8</v>
      </c>
      <c r="M32" s="1">
        <f t="shared" si="2"/>
        <v>0</v>
      </c>
      <c r="N32" s="15">
        <f t="shared" si="3"/>
        <v>1</v>
      </c>
      <c r="O32" s="29">
        <v>0.5</v>
      </c>
      <c r="P32" s="29">
        <v>1</v>
      </c>
      <c r="Q32" s="29">
        <v>1</v>
      </c>
      <c r="R32" s="29">
        <v>1</v>
      </c>
      <c r="S32" s="29">
        <v>0.5</v>
      </c>
      <c r="T32" s="29">
        <v>1</v>
      </c>
      <c r="U32" s="1"/>
      <c r="V32" s="1"/>
      <c r="W32" s="1">
        <f t="shared" si="0"/>
        <v>5</v>
      </c>
      <c r="X32" s="33"/>
      <c r="Y32" s="1"/>
    </row>
    <row r="33" spans="1:25" ht="15.75" thickBot="1" x14ac:dyDescent="0.3">
      <c r="A33" s="1">
        <v>25</v>
      </c>
      <c r="B33" s="1">
        <v>201205957</v>
      </c>
      <c r="C33" s="35" t="s">
        <v>24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f t="shared" si="1"/>
        <v>8</v>
      </c>
      <c r="M33" s="1">
        <f t="shared" si="2"/>
        <v>0</v>
      </c>
      <c r="N33" s="15">
        <f t="shared" si="3"/>
        <v>1</v>
      </c>
      <c r="O33" s="29">
        <v>1</v>
      </c>
      <c r="P33" s="29">
        <v>1</v>
      </c>
      <c r="Q33" s="29">
        <v>0.5</v>
      </c>
      <c r="R33" s="29">
        <v>0</v>
      </c>
      <c r="S33" s="29">
        <v>0</v>
      </c>
      <c r="T33" s="29">
        <v>1</v>
      </c>
      <c r="U33" s="1"/>
      <c r="V33" s="1"/>
      <c r="W33" s="1">
        <f t="shared" si="0"/>
        <v>3.5</v>
      </c>
      <c r="X33" s="33"/>
      <c r="Y33" s="1">
        <v>1</v>
      </c>
    </row>
    <row r="34" spans="1:25" ht="15.75" thickBot="1" x14ac:dyDescent="0.3">
      <c r="A34" s="1">
        <v>26</v>
      </c>
      <c r="B34" s="1">
        <v>201248675</v>
      </c>
      <c r="C34" s="35" t="s">
        <v>25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f t="shared" si="1"/>
        <v>8</v>
      </c>
      <c r="M34" s="1">
        <f t="shared" si="2"/>
        <v>0</v>
      </c>
      <c r="N34" s="15">
        <f t="shared" si="3"/>
        <v>1</v>
      </c>
      <c r="O34" s="29">
        <v>1</v>
      </c>
      <c r="P34" s="29">
        <v>1</v>
      </c>
      <c r="Q34" s="29">
        <v>1</v>
      </c>
      <c r="R34" s="29">
        <v>1</v>
      </c>
      <c r="S34" s="29">
        <v>1</v>
      </c>
      <c r="T34" s="29">
        <v>1</v>
      </c>
      <c r="U34" s="1"/>
      <c r="V34" s="1"/>
      <c r="W34" s="1">
        <f t="shared" si="0"/>
        <v>6</v>
      </c>
      <c r="X34" s="1"/>
      <c r="Y34" s="1">
        <v>1</v>
      </c>
    </row>
    <row r="35" spans="1:25" ht="15.75" thickBot="1" x14ac:dyDescent="0.3">
      <c r="A35" s="1">
        <v>27</v>
      </c>
      <c r="B35" s="1">
        <v>201227196</v>
      </c>
      <c r="C35" s="35" t="s">
        <v>26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f t="shared" si="1"/>
        <v>8</v>
      </c>
      <c r="M35" s="1">
        <f t="shared" si="2"/>
        <v>0</v>
      </c>
      <c r="N35" s="15">
        <f t="shared" si="3"/>
        <v>1</v>
      </c>
      <c r="O35" s="29">
        <v>1</v>
      </c>
      <c r="P35" s="29">
        <v>1</v>
      </c>
      <c r="Q35" s="29">
        <v>0.5</v>
      </c>
      <c r="R35" s="29">
        <v>1</v>
      </c>
      <c r="S35" s="29">
        <v>1</v>
      </c>
      <c r="T35" s="29">
        <v>1</v>
      </c>
      <c r="U35" s="1"/>
      <c r="V35" s="1"/>
      <c r="W35" s="1">
        <f t="shared" si="0"/>
        <v>5.5</v>
      </c>
      <c r="X35" s="1" t="s">
        <v>139</v>
      </c>
      <c r="Y35" s="1">
        <v>1</v>
      </c>
    </row>
    <row r="36" spans="1:25" ht="15.75" thickBot="1" x14ac:dyDescent="0.3">
      <c r="A36" s="1">
        <v>28</v>
      </c>
      <c r="B36" s="1">
        <v>201213729</v>
      </c>
      <c r="C36" s="35" t="s">
        <v>27</v>
      </c>
      <c r="D36" s="1">
        <v>1</v>
      </c>
      <c r="E36" s="1">
        <v>1</v>
      </c>
      <c r="F36" s="1">
        <v>1</v>
      </c>
      <c r="G36" s="1">
        <v>1</v>
      </c>
      <c r="H36" s="1">
        <v>1</v>
      </c>
      <c r="I36" s="1">
        <v>1</v>
      </c>
      <c r="J36" s="1">
        <v>1</v>
      </c>
      <c r="K36" s="1">
        <v>1</v>
      </c>
      <c r="L36" s="1">
        <f t="shared" si="1"/>
        <v>8</v>
      </c>
      <c r="M36" s="1">
        <f t="shared" si="2"/>
        <v>0</v>
      </c>
      <c r="N36" s="15">
        <f t="shared" si="3"/>
        <v>1</v>
      </c>
      <c r="O36" s="29">
        <v>1</v>
      </c>
      <c r="P36" s="29">
        <v>1</v>
      </c>
      <c r="Q36" s="29">
        <v>0.5</v>
      </c>
      <c r="R36" s="29">
        <v>1</v>
      </c>
      <c r="S36" s="29">
        <v>1</v>
      </c>
      <c r="T36" s="29">
        <v>1</v>
      </c>
      <c r="U36" s="1"/>
      <c r="V36" s="1"/>
      <c r="W36" s="1">
        <f t="shared" si="0"/>
        <v>5.5</v>
      </c>
      <c r="X36" s="1"/>
      <c r="Y36" s="1">
        <v>3.5</v>
      </c>
    </row>
    <row r="37" spans="1:25" ht="15.75" thickBot="1" x14ac:dyDescent="0.3">
      <c r="A37" s="1">
        <v>29</v>
      </c>
      <c r="B37" s="1">
        <v>201214468</v>
      </c>
      <c r="C37" s="35" t="s">
        <v>28</v>
      </c>
      <c r="D37" s="1">
        <v>1</v>
      </c>
      <c r="E37" s="1">
        <v>1</v>
      </c>
      <c r="F37" s="1">
        <v>1</v>
      </c>
      <c r="G37" s="1">
        <v>1</v>
      </c>
      <c r="H37" s="1">
        <v>1</v>
      </c>
      <c r="I37" s="1">
        <v>1</v>
      </c>
      <c r="J37" s="1">
        <v>1</v>
      </c>
      <c r="K37" s="1">
        <v>1</v>
      </c>
      <c r="L37" s="1">
        <f t="shared" si="1"/>
        <v>8</v>
      </c>
      <c r="M37" s="1">
        <f t="shared" si="2"/>
        <v>0</v>
      </c>
      <c r="N37" s="15">
        <f t="shared" si="3"/>
        <v>1</v>
      </c>
      <c r="O37" s="29">
        <v>1</v>
      </c>
      <c r="P37" s="29">
        <v>1</v>
      </c>
      <c r="Q37" s="29"/>
      <c r="R37" s="29">
        <v>1</v>
      </c>
      <c r="S37" s="29">
        <v>1</v>
      </c>
      <c r="T37" s="29">
        <v>1</v>
      </c>
      <c r="U37" s="1"/>
      <c r="V37" s="1"/>
      <c r="W37" s="1">
        <f t="shared" si="0"/>
        <v>5</v>
      </c>
      <c r="X37" s="1"/>
      <c r="Y37" s="1"/>
    </row>
    <row r="38" spans="1:25" ht="15.75" thickBot="1" x14ac:dyDescent="0.3">
      <c r="A38" s="1">
        <v>30</v>
      </c>
      <c r="B38" s="1">
        <v>201226204</v>
      </c>
      <c r="C38" s="35" t="s">
        <v>29</v>
      </c>
      <c r="D38" s="1">
        <v>1</v>
      </c>
      <c r="E38" s="1">
        <v>1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  <c r="K38" s="1">
        <v>1</v>
      </c>
      <c r="L38" s="1">
        <f t="shared" si="1"/>
        <v>8</v>
      </c>
      <c r="M38" s="1">
        <f t="shared" si="2"/>
        <v>0</v>
      </c>
      <c r="N38" s="15">
        <f t="shared" si="3"/>
        <v>1</v>
      </c>
      <c r="O38" s="29">
        <v>1</v>
      </c>
      <c r="P38" s="29">
        <v>1</v>
      </c>
      <c r="Q38" s="29">
        <v>1</v>
      </c>
      <c r="R38" s="29"/>
      <c r="S38" s="29">
        <v>1</v>
      </c>
      <c r="T38" s="29">
        <v>1</v>
      </c>
      <c r="U38" s="1"/>
      <c r="V38" s="1"/>
      <c r="W38" s="1">
        <f t="shared" si="0"/>
        <v>5</v>
      </c>
      <c r="X38" s="1"/>
      <c r="Y38" s="1">
        <v>2</v>
      </c>
    </row>
    <row r="44" spans="1:25" x14ac:dyDescent="0.2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</row>
  </sheetData>
  <mergeCells count="32">
    <mergeCell ref="A44:Y44"/>
    <mergeCell ref="A4:B4"/>
    <mergeCell ref="A5:B5"/>
    <mergeCell ref="A6:B6"/>
    <mergeCell ref="A7:A8"/>
    <mergeCell ref="B7:B8"/>
    <mergeCell ref="C7:C8"/>
    <mergeCell ref="Q2:Q8"/>
    <mergeCell ref="T2:T8"/>
    <mergeCell ref="U2:U8"/>
    <mergeCell ref="V2:V8"/>
    <mergeCell ref="Y2:Y8"/>
    <mergeCell ref="X7:X8"/>
    <mergeCell ref="I2:I8"/>
    <mergeCell ref="J2:J8"/>
    <mergeCell ref="R2:R8"/>
    <mergeCell ref="A1:C3"/>
    <mergeCell ref="O1:W1"/>
    <mergeCell ref="D1:N1"/>
    <mergeCell ref="W7:W8"/>
    <mergeCell ref="O2:O8"/>
    <mergeCell ref="P2:P8"/>
    <mergeCell ref="S2:S8"/>
    <mergeCell ref="D2:D8"/>
    <mergeCell ref="E2:E8"/>
    <mergeCell ref="F2:F8"/>
    <mergeCell ref="G2:G8"/>
    <mergeCell ref="H2:H8"/>
    <mergeCell ref="K2:K8"/>
    <mergeCell ref="L7:L8"/>
    <mergeCell ref="M7:M8"/>
    <mergeCell ref="N7:N8"/>
  </mergeCells>
  <conditionalFormatting sqref="N9:N38">
    <cfRule type="cellIs" dxfId="33" priority="1" operator="lessThan">
      <formula>0.8</formula>
    </cfRule>
    <cfRule type="cellIs" dxfId="32" priority="2" operator="lessThan">
      <formula>0.8</formula>
    </cfRule>
  </conditionalFormatting>
  <pageMargins left="0.7" right="0.7" top="0.96875" bottom="0.75" header="0.3" footer="0.3"/>
  <pageSetup scale="73" orientation="landscape" verticalDpi="300" r:id="rId1"/>
  <headerFooter scaleWithDoc="0" alignWithMargins="0">
    <oddHeader>&amp;C&amp;G</oddHeader>
    <oddFooter xml:space="preserve">&amp;LAv.2 Sur #519 Col. Centro Ciudad Serdán Pue., Tel. 01 (245) 45 2 25 90. Correo electrónico. dir.lazaroextserdan@hotmail.com
&amp;R
</oddFooter>
  </headerFooter>
  <ignoredErrors>
    <ignoredError sqref="W23" formulaRange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36"/>
  <sheetViews>
    <sheetView showWhiteSpace="0" topLeftCell="B13" zoomScaleNormal="100" zoomScalePageLayoutView="90" workbookViewId="0">
      <selection activeCell="H36" sqref="H36"/>
    </sheetView>
  </sheetViews>
  <sheetFormatPr baseColWidth="10" defaultRowHeight="15" x14ac:dyDescent="0.25"/>
  <cols>
    <col min="1" max="1" width="3.5703125" bestFit="1" customWidth="1"/>
    <col min="2" max="2" width="10.85546875" bestFit="1" customWidth="1"/>
    <col min="3" max="3" width="38.28515625" bestFit="1" customWidth="1"/>
    <col min="4" max="4" width="10.140625" customWidth="1"/>
    <col min="5" max="5" width="9.28515625" hidden="1" customWidth="1"/>
    <col min="6" max="6" width="9.28515625" customWidth="1"/>
    <col min="7" max="7" width="8.28515625" customWidth="1"/>
    <col min="8" max="8" width="12" bestFit="1" customWidth="1"/>
    <col min="9" max="9" width="8.85546875" customWidth="1"/>
    <col min="10" max="10" width="13.7109375" bestFit="1" customWidth="1"/>
    <col min="11" max="11" width="9.85546875" customWidth="1"/>
    <col min="12" max="12" width="10.7109375" customWidth="1"/>
  </cols>
  <sheetData>
    <row r="1" spans="1:16" ht="15" customHeight="1" thickBot="1" x14ac:dyDescent="0.3">
      <c r="A1" s="115" t="s">
        <v>32</v>
      </c>
      <c r="B1" s="116"/>
      <c r="C1" s="21" t="s">
        <v>33</v>
      </c>
      <c r="D1" s="100"/>
      <c r="E1" s="100"/>
      <c r="F1" s="100"/>
      <c r="G1" s="100"/>
      <c r="H1" s="100"/>
      <c r="O1" s="98" t="s">
        <v>115</v>
      </c>
      <c r="P1" s="98"/>
    </row>
    <row r="2" spans="1:16" ht="15" customHeight="1" thickBot="1" x14ac:dyDescent="0.3">
      <c r="A2" s="117" t="s">
        <v>34</v>
      </c>
      <c r="B2" s="118"/>
      <c r="C2" s="21" t="s">
        <v>116</v>
      </c>
      <c r="D2" s="101"/>
      <c r="E2" s="101"/>
      <c r="F2" s="101"/>
      <c r="G2" s="101"/>
      <c r="H2" s="101"/>
      <c r="I2" s="110" t="s">
        <v>112</v>
      </c>
      <c r="J2" s="110"/>
      <c r="K2" s="110"/>
      <c r="L2" s="111"/>
      <c r="M2" s="112"/>
      <c r="N2" s="113"/>
      <c r="O2" s="98"/>
      <c r="P2" s="98"/>
    </row>
    <row r="3" spans="1:16" ht="15" customHeight="1" thickBot="1" x14ac:dyDescent="0.3">
      <c r="A3" s="119" t="s">
        <v>35</v>
      </c>
      <c r="B3" s="119"/>
      <c r="C3" s="65">
        <v>1</v>
      </c>
      <c r="D3" s="102" t="s">
        <v>110</v>
      </c>
      <c r="E3" s="100"/>
      <c r="F3" s="100"/>
      <c r="G3" s="100"/>
      <c r="H3" s="100"/>
      <c r="O3" s="99"/>
      <c r="P3" s="99"/>
    </row>
    <row r="4" spans="1:16" ht="15" customHeight="1" thickBot="1" x14ac:dyDescent="0.3">
      <c r="A4" s="121" t="s">
        <v>111</v>
      </c>
      <c r="B4" s="122"/>
      <c r="C4" s="23"/>
      <c r="D4" s="105" t="s">
        <v>45</v>
      </c>
      <c r="E4" s="105"/>
      <c r="F4" s="105"/>
      <c r="G4" s="106"/>
      <c r="H4" s="107" t="s">
        <v>46</v>
      </c>
      <c r="I4" s="109"/>
      <c r="J4" s="107" t="s">
        <v>31</v>
      </c>
      <c r="K4" s="109"/>
      <c r="L4" s="107" t="s">
        <v>44</v>
      </c>
      <c r="M4" s="109"/>
      <c r="N4" s="103"/>
      <c r="O4" s="104"/>
      <c r="P4" s="104"/>
    </row>
    <row r="5" spans="1:16" ht="15" customHeight="1" x14ac:dyDescent="0.25">
      <c r="A5" s="114" t="s">
        <v>36</v>
      </c>
      <c r="B5" s="120" t="s">
        <v>37</v>
      </c>
      <c r="C5" s="114" t="s">
        <v>38</v>
      </c>
      <c r="D5" s="107"/>
      <c r="E5" s="108"/>
      <c r="F5" s="108"/>
      <c r="G5" s="109"/>
      <c r="H5" s="17" t="s">
        <v>109</v>
      </c>
      <c r="I5" s="5">
        <v>4</v>
      </c>
      <c r="J5" s="18"/>
      <c r="K5" s="19">
        <v>2</v>
      </c>
      <c r="L5" s="84" t="s">
        <v>47</v>
      </c>
      <c r="M5" s="6" t="s">
        <v>48</v>
      </c>
      <c r="N5" s="84" t="s">
        <v>49</v>
      </c>
      <c r="O5" s="84" t="s">
        <v>40</v>
      </c>
      <c r="P5" s="84" t="s">
        <v>108</v>
      </c>
    </row>
    <row r="6" spans="1:16" ht="15.75" thickBot="1" x14ac:dyDescent="0.3">
      <c r="A6" s="114"/>
      <c r="B6" s="120"/>
      <c r="C6" s="114"/>
      <c r="D6" s="51" t="s">
        <v>171</v>
      </c>
      <c r="E6" s="7" t="s">
        <v>51</v>
      </c>
      <c r="F6" s="7" t="s">
        <v>163</v>
      </c>
      <c r="G6" s="8">
        <v>0.4</v>
      </c>
      <c r="H6" s="7" t="s">
        <v>52</v>
      </c>
      <c r="I6" s="8">
        <v>0.4</v>
      </c>
      <c r="J6" s="64" t="s">
        <v>47</v>
      </c>
      <c r="K6" s="9">
        <v>0.2</v>
      </c>
      <c r="L6" s="97"/>
      <c r="M6" s="9" t="s">
        <v>53</v>
      </c>
      <c r="N6" s="97"/>
      <c r="O6" s="97"/>
      <c r="P6" s="97"/>
    </row>
    <row r="7" spans="1:16" ht="15.75" thickBot="1" x14ac:dyDescent="0.3">
      <c r="A7" s="24">
        <v>1</v>
      </c>
      <c r="B7" s="24">
        <v>201209410</v>
      </c>
      <c r="C7" s="36" t="s">
        <v>0</v>
      </c>
      <c r="D7" s="24">
        <v>10</v>
      </c>
      <c r="E7" s="24"/>
      <c r="F7" s="24">
        <v>6.6</v>
      </c>
      <c r="G7" s="25">
        <f>SUM(D7,F7)*2/10</f>
        <v>3.3200000000000003</v>
      </c>
      <c r="H7" s="24">
        <v>4</v>
      </c>
      <c r="I7" s="25">
        <f>H7*4/4</f>
        <v>4</v>
      </c>
      <c r="J7" s="24">
        <f>'2A-cuatro(A)'!W9</f>
        <v>2</v>
      </c>
      <c r="K7" s="25">
        <f>J7*2/$K$5</f>
        <v>2</v>
      </c>
      <c r="L7" s="24">
        <f>SUM(G7,I7,K7)</f>
        <v>9.32</v>
      </c>
      <c r="M7" s="25">
        <f>IF(L7&lt;6,ROUNDDOWN(L7,0),ROUND(L7,0))</f>
        <v>9</v>
      </c>
      <c r="N7" s="24">
        <f>'2A-tres(A)'!M9</f>
        <v>7</v>
      </c>
      <c r="O7" s="24">
        <f>'2A-tres(A)'!N9</f>
        <v>2</v>
      </c>
      <c r="P7" s="26">
        <f>'2A-tres(A)'!O9</f>
        <v>0.77777777777777779</v>
      </c>
    </row>
    <row r="8" spans="1:16" ht="15.75" thickBot="1" x14ac:dyDescent="0.3">
      <c r="A8" s="24">
        <v>2</v>
      </c>
      <c r="B8" s="24">
        <v>201246096</v>
      </c>
      <c r="C8" s="36" t="s">
        <v>1</v>
      </c>
      <c r="D8" s="24">
        <v>10</v>
      </c>
      <c r="E8" s="24"/>
      <c r="F8" s="24">
        <v>7.3</v>
      </c>
      <c r="G8" s="25">
        <f t="shared" ref="G8:G36" si="0">SUM(D8,F8)*2/10</f>
        <v>3.46</v>
      </c>
      <c r="H8" s="24">
        <v>4</v>
      </c>
      <c r="I8" s="25">
        <f t="shared" ref="I8:I36" si="1">H8*4/4</f>
        <v>4</v>
      </c>
      <c r="J8" s="24">
        <f>'2A-cuatro(A)'!W10</f>
        <v>2</v>
      </c>
      <c r="K8" s="25">
        <f t="shared" ref="K8:K36" si="2">J8*2/$K$5</f>
        <v>2</v>
      </c>
      <c r="L8" s="24">
        <f t="shared" ref="L8:L36" si="3">SUM(G8,I8,K8)</f>
        <v>9.4600000000000009</v>
      </c>
      <c r="M8" s="25">
        <f t="shared" ref="M8:M36" si="4">IF(L8&lt;6,ROUNDDOWN(L8,0),ROUND(L8,0))</f>
        <v>9</v>
      </c>
      <c r="N8" s="24">
        <f>'2A-tres(A)'!M10</f>
        <v>7</v>
      </c>
      <c r="O8" s="24">
        <f>'2A-tres(A)'!N10</f>
        <v>2</v>
      </c>
      <c r="P8" s="26">
        <f>'2A-tres(A)'!O10</f>
        <v>0.77777777777777779</v>
      </c>
    </row>
    <row r="9" spans="1:16" ht="15.75" thickBot="1" x14ac:dyDescent="0.3">
      <c r="A9" s="24">
        <v>3</v>
      </c>
      <c r="B9" s="24">
        <v>201214030</v>
      </c>
      <c r="C9" s="36" t="s">
        <v>2</v>
      </c>
      <c r="D9" s="24"/>
      <c r="E9" s="24"/>
      <c r="F9" s="24">
        <v>10</v>
      </c>
      <c r="G9" s="25">
        <f t="shared" si="0"/>
        <v>2</v>
      </c>
      <c r="H9" s="24">
        <v>4</v>
      </c>
      <c r="I9" s="25">
        <f t="shared" si="1"/>
        <v>4</v>
      </c>
      <c r="J9" s="24">
        <f>'2A-cuatro(A)'!W11</f>
        <v>2</v>
      </c>
      <c r="K9" s="25">
        <f t="shared" si="2"/>
        <v>2</v>
      </c>
      <c r="L9" s="24">
        <f t="shared" si="3"/>
        <v>8</v>
      </c>
      <c r="M9" s="25">
        <f t="shared" si="4"/>
        <v>8</v>
      </c>
      <c r="N9" s="24">
        <f>'2A-tres(A)'!M11</f>
        <v>7</v>
      </c>
      <c r="O9" s="24">
        <f>'2A-tres(A)'!N11</f>
        <v>2</v>
      </c>
      <c r="P9" s="26">
        <f>'2A-tres(A)'!O11</f>
        <v>0.77777777777777779</v>
      </c>
    </row>
    <row r="10" spans="1:16" ht="15.75" thickBot="1" x14ac:dyDescent="0.3">
      <c r="A10" s="24">
        <v>4</v>
      </c>
      <c r="B10" s="24">
        <v>201213129</v>
      </c>
      <c r="C10" s="36" t="s">
        <v>3</v>
      </c>
      <c r="D10" s="24">
        <v>10</v>
      </c>
      <c r="E10" s="24"/>
      <c r="F10" s="24">
        <v>9.3000000000000007</v>
      </c>
      <c r="G10" s="25">
        <f t="shared" si="0"/>
        <v>3.8600000000000003</v>
      </c>
      <c r="H10" s="24">
        <v>4</v>
      </c>
      <c r="I10" s="25">
        <f t="shared" si="1"/>
        <v>4</v>
      </c>
      <c r="J10" s="24">
        <f>'2A-cuatro(A)'!W12</f>
        <v>2</v>
      </c>
      <c r="K10" s="25">
        <f t="shared" si="2"/>
        <v>2</v>
      </c>
      <c r="L10" s="24">
        <f t="shared" si="3"/>
        <v>9.86</v>
      </c>
      <c r="M10" s="25">
        <f t="shared" si="4"/>
        <v>10</v>
      </c>
      <c r="N10" s="24">
        <f>'2A-tres(A)'!M12</f>
        <v>7</v>
      </c>
      <c r="O10" s="24">
        <f>'2A-tres(A)'!N12</f>
        <v>2</v>
      </c>
      <c r="P10" s="26">
        <f>'2A-tres(A)'!O12</f>
        <v>0.77777777777777779</v>
      </c>
    </row>
    <row r="11" spans="1:16" ht="15.75" thickBot="1" x14ac:dyDescent="0.3">
      <c r="A11" s="24">
        <v>5</v>
      </c>
      <c r="B11" s="24">
        <v>201232056</v>
      </c>
      <c r="C11" s="36" t="s">
        <v>4</v>
      </c>
      <c r="D11" s="24">
        <v>10</v>
      </c>
      <c r="E11" s="24"/>
      <c r="F11" s="24">
        <v>5.3</v>
      </c>
      <c r="G11" s="25">
        <f t="shared" si="0"/>
        <v>3.06</v>
      </c>
      <c r="H11" s="24">
        <v>4</v>
      </c>
      <c r="I11" s="25">
        <f t="shared" si="1"/>
        <v>4</v>
      </c>
      <c r="J11" s="24">
        <f>'2A-cuatro(A)'!W13</f>
        <v>1.5</v>
      </c>
      <c r="K11" s="25">
        <f t="shared" si="2"/>
        <v>1.5</v>
      </c>
      <c r="L11" s="24">
        <f t="shared" si="3"/>
        <v>8.56</v>
      </c>
      <c r="M11" s="25">
        <f t="shared" si="4"/>
        <v>9</v>
      </c>
      <c r="N11" s="24">
        <f>'2A-tres(A)'!M13</f>
        <v>7</v>
      </c>
      <c r="O11" s="24">
        <f>'2A-tres(A)'!N13</f>
        <v>2</v>
      </c>
      <c r="P11" s="26">
        <f>'2A-tres(A)'!O13</f>
        <v>0.77777777777777779</v>
      </c>
    </row>
    <row r="12" spans="1:16" ht="15.75" thickBot="1" x14ac:dyDescent="0.3">
      <c r="A12" s="24">
        <v>6</v>
      </c>
      <c r="B12" s="24">
        <v>201246649</v>
      </c>
      <c r="C12" s="36" t="s">
        <v>5</v>
      </c>
      <c r="D12" s="24">
        <v>10</v>
      </c>
      <c r="E12" s="24"/>
      <c r="F12" s="24">
        <v>8.6</v>
      </c>
      <c r="G12" s="25">
        <f t="shared" si="0"/>
        <v>3.72</v>
      </c>
      <c r="H12" s="24">
        <v>4</v>
      </c>
      <c r="I12" s="25">
        <f t="shared" si="1"/>
        <v>4</v>
      </c>
      <c r="J12" s="24">
        <f>'2A-cuatro(A)'!W14</f>
        <v>2</v>
      </c>
      <c r="K12" s="25">
        <f t="shared" si="2"/>
        <v>2</v>
      </c>
      <c r="L12" s="24">
        <f t="shared" si="3"/>
        <v>9.7200000000000006</v>
      </c>
      <c r="M12" s="25">
        <f t="shared" si="4"/>
        <v>10</v>
      </c>
      <c r="N12" s="24">
        <f>'2A-tres(A)'!M14</f>
        <v>7</v>
      </c>
      <c r="O12" s="24">
        <f>'2A-tres(A)'!N14</f>
        <v>2</v>
      </c>
      <c r="P12" s="26">
        <f>'2A-tres(A)'!O14</f>
        <v>0.77777777777777779</v>
      </c>
    </row>
    <row r="13" spans="1:16" ht="15.75" thickBot="1" x14ac:dyDescent="0.3">
      <c r="A13" s="24">
        <v>7</v>
      </c>
      <c r="B13" s="24">
        <v>201221371</v>
      </c>
      <c r="C13" s="36" t="s">
        <v>6</v>
      </c>
      <c r="D13" s="24">
        <v>9.5</v>
      </c>
      <c r="E13" s="24"/>
      <c r="F13" s="24">
        <v>8.6</v>
      </c>
      <c r="G13" s="25">
        <f t="shared" si="0"/>
        <v>3.62</v>
      </c>
      <c r="H13" s="24">
        <v>1</v>
      </c>
      <c r="I13" s="25">
        <f t="shared" si="1"/>
        <v>1</v>
      </c>
      <c r="J13" s="24">
        <f>'2A-cuatro(A)'!W15</f>
        <v>1.5</v>
      </c>
      <c r="K13" s="25">
        <f t="shared" si="2"/>
        <v>1.5</v>
      </c>
      <c r="L13" s="24">
        <f t="shared" si="3"/>
        <v>6.12</v>
      </c>
      <c r="M13" s="25">
        <f t="shared" si="4"/>
        <v>6</v>
      </c>
      <c r="N13" s="24">
        <f>'2A-tres(A)'!M15</f>
        <v>7</v>
      </c>
      <c r="O13" s="24">
        <f>'2A-tres(A)'!N15</f>
        <v>2</v>
      </c>
      <c r="P13" s="26">
        <f>'2A-tres(A)'!O15</f>
        <v>0.77777777777777779</v>
      </c>
    </row>
    <row r="14" spans="1:16" ht="15.75" thickBot="1" x14ac:dyDescent="0.3">
      <c r="A14" s="24">
        <v>8</v>
      </c>
      <c r="B14" s="24">
        <v>201247095</v>
      </c>
      <c r="C14" s="36" t="s">
        <v>7</v>
      </c>
      <c r="D14" s="24">
        <v>10</v>
      </c>
      <c r="E14" s="24"/>
      <c r="F14" s="24">
        <v>8.6</v>
      </c>
      <c r="G14" s="25">
        <f t="shared" si="0"/>
        <v>3.72</v>
      </c>
      <c r="H14" s="24">
        <v>4</v>
      </c>
      <c r="I14" s="25">
        <f t="shared" si="1"/>
        <v>4</v>
      </c>
      <c r="J14" s="24">
        <f>'2A-cuatro(A)'!W16</f>
        <v>2</v>
      </c>
      <c r="K14" s="25">
        <f t="shared" si="2"/>
        <v>2</v>
      </c>
      <c r="L14" s="24">
        <f t="shared" si="3"/>
        <v>9.7200000000000006</v>
      </c>
      <c r="M14" s="25">
        <f t="shared" si="4"/>
        <v>10</v>
      </c>
      <c r="N14" s="24">
        <f>'2A-tres(A)'!M16</f>
        <v>7</v>
      </c>
      <c r="O14" s="24">
        <f>'2A-tres(A)'!N16</f>
        <v>2</v>
      </c>
      <c r="P14" s="26">
        <f>'2A-tres(A)'!O16</f>
        <v>0.77777777777777779</v>
      </c>
    </row>
    <row r="15" spans="1:16" ht="15.75" thickBot="1" x14ac:dyDescent="0.3">
      <c r="A15" s="24">
        <v>9</v>
      </c>
      <c r="B15" s="24">
        <v>201247322</v>
      </c>
      <c r="C15" s="36" t="s">
        <v>8</v>
      </c>
      <c r="D15" s="24">
        <v>9.5</v>
      </c>
      <c r="E15" s="24"/>
      <c r="F15" s="24">
        <v>8</v>
      </c>
      <c r="G15" s="25">
        <f t="shared" si="0"/>
        <v>3.5</v>
      </c>
      <c r="H15" s="24">
        <v>4</v>
      </c>
      <c r="I15" s="25">
        <f t="shared" si="1"/>
        <v>4</v>
      </c>
      <c r="J15" s="24">
        <f>'2A-cuatro(A)'!W17</f>
        <v>2</v>
      </c>
      <c r="K15" s="25">
        <f t="shared" si="2"/>
        <v>2</v>
      </c>
      <c r="L15" s="24">
        <f t="shared" si="3"/>
        <v>9.5</v>
      </c>
      <c r="M15" s="25">
        <f t="shared" si="4"/>
        <v>10</v>
      </c>
      <c r="N15" s="24">
        <f>'2A-tres(A)'!M17</f>
        <v>7</v>
      </c>
      <c r="O15" s="24">
        <f>'2A-tres(A)'!N17</f>
        <v>2</v>
      </c>
      <c r="P15" s="26">
        <f>'2A-tres(A)'!O17</f>
        <v>0.77777777777777779</v>
      </c>
    </row>
    <row r="16" spans="1:16" ht="15.75" thickBot="1" x14ac:dyDescent="0.3">
      <c r="A16" s="24">
        <v>10</v>
      </c>
      <c r="B16" s="24">
        <v>201215409</v>
      </c>
      <c r="C16" s="36" t="s">
        <v>9</v>
      </c>
      <c r="D16" s="24">
        <v>9.5</v>
      </c>
      <c r="E16" s="24"/>
      <c r="F16" s="24">
        <v>7.3</v>
      </c>
      <c r="G16" s="25">
        <f t="shared" si="0"/>
        <v>3.3600000000000003</v>
      </c>
      <c r="H16" s="24">
        <v>4</v>
      </c>
      <c r="I16" s="25">
        <f t="shared" si="1"/>
        <v>4</v>
      </c>
      <c r="J16" s="24">
        <f>'2A-cuatro(A)'!W18</f>
        <v>2</v>
      </c>
      <c r="K16" s="25">
        <f t="shared" si="2"/>
        <v>2</v>
      </c>
      <c r="L16" s="24">
        <f t="shared" si="3"/>
        <v>9.36</v>
      </c>
      <c r="M16" s="25">
        <f t="shared" si="4"/>
        <v>9</v>
      </c>
      <c r="N16" s="24">
        <f>'2A-tres(A)'!M18</f>
        <v>7</v>
      </c>
      <c r="O16" s="24">
        <f>'2A-tres(A)'!N18</f>
        <v>2</v>
      </c>
      <c r="P16" s="26">
        <f>'2A-tres(A)'!O18</f>
        <v>0.77777777777777779</v>
      </c>
    </row>
    <row r="17" spans="1:16" ht="15.75" thickBot="1" x14ac:dyDescent="0.3">
      <c r="A17" s="24">
        <v>11</v>
      </c>
      <c r="B17" s="24">
        <v>201215617</v>
      </c>
      <c r="C17" s="36" t="s">
        <v>10</v>
      </c>
      <c r="D17" s="24">
        <v>9</v>
      </c>
      <c r="E17" s="24"/>
      <c r="F17" s="24">
        <v>6</v>
      </c>
      <c r="G17" s="25">
        <f t="shared" si="0"/>
        <v>3</v>
      </c>
      <c r="H17" s="24">
        <v>3</v>
      </c>
      <c r="I17" s="25">
        <f t="shared" si="1"/>
        <v>3</v>
      </c>
      <c r="J17" s="24">
        <f>'2A-cuatro(A)'!W19</f>
        <v>1.5</v>
      </c>
      <c r="K17" s="25">
        <f t="shared" si="2"/>
        <v>1.5</v>
      </c>
      <c r="L17" s="24">
        <f t="shared" si="3"/>
        <v>7.5</v>
      </c>
      <c r="M17" s="25">
        <f t="shared" si="4"/>
        <v>8</v>
      </c>
      <c r="N17" s="24">
        <f>'2A-tres(A)'!M19</f>
        <v>7</v>
      </c>
      <c r="O17" s="24">
        <f>'2A-tres(A)'!N19</f>
        <v>2</v>
      </c>
      <c r="P17" s="26">
        <f>'2A-tres(A)'!O19</f>
        <v>0.77777777777777779</v>
      </c>
    </row>
    <row r="18" spans="1:16" ht="15.75" thickBot="1" x14ac:dyDescent="0.3">
      <c r="A18" s="24">
        <v>12</v>
      </c>
      <c r="B18" s="24">
        <v>201209442</v>
      </c>
      <c r="C18" s="36" t="s">
        <v>11</v>
      </c>
      <c r="D18" s="24">
        <v>10</v>
      </c>
      <c r="E18" s="24"/>
      <c r="F18" s="24">
        <v>7.6</v>
      </c>
      <c r="G18" s="25">
        <f t="shared" si="0"/>
        <v>3.5200000000000005</v>
      </c>
      <c r="H18" s="24">
        <v>4</v>
      </c>
      <c r="I18" s="25">
        <f t="shared" si="1"/>
        <v>4</v>
      </c>
      <c r="J18" s="24">
        <f>'2A-cuatro(A)'!W20</f>
        <v>2</v>
      </c>
      <c r="K18" s="25">
        <f t="shared" si="2"/>
        <v>2</v>
      </c>
      <c r="L18" s="24">
        <f t="shared" si="3"/>
        <v>9.52</v>
      </c>
      <c r="M18" s="25">
        <f t="shared" si="4"/>
        <v>10</v>
      </c>
      <c r="N18" s="24">
        <f>'2A-tres(A)'!M20</f>
        <v>7</v>
      </c>
      <c r="O18" s="24">
        <f>'2A-tres(A)'!N20</f>
        <v>2</v>
      </c>
      <c r="P18" s="26">
        <f>'2A-tres(A)'!O20</f>
        <v>0.77777777777777779</v>
      </c>
    </row>
    <row r="19" spans="1:16" ht="15.75" thickBot="1" x14ac:dyDescent="0.3">
      <c r="A19" s="24">
        <v>13</v>
      </c>
      <c r="B19" s="24">
        <v>201226763</v>
      </c>
      <c r="C19" s="36" t="s">
        <v>12</v>
      </c>
      <c r="D19" s="24">
        <v>10</v>
      </c>
      <c r="E19" s="24"/>
      <c r="F19" s="24">
        <v>7.6</v>
      </c>
      <c r="G19" s="25">
        <f t="shared" si="0"/>
        <v>3.5200000000000005</v>
      </c>
      <c r="H19" s="24">
        <v>4</v>
      </c>
      <c r="I19" s="25">
        <f t="shared" si="1"/>
        <v>4</v>
      </c>
      <c r="J19" s="24">
        <f>'2A-cuatro(A)'!W21</f>
        <v>1.5</v>
      </c>
      <c r="K19" s="25">
        <f t="shared" si="2"/>
        <v>1.5</v>
      </c>
      <c r="L19" s="24">
        <f t="shared" si="3"/>
        <v>9.02</v>
      </c>
      <c r="M19" s="25">
        <f t="shared" si="4"/>
        <v>9</v>
      </c>
      <c r="N19" s="24">
        <f>'2A-tres(A)'!M21</f>
        <v>7</v>
      </c>
      <c r="O19" s="24">
        <f>'2A-tres(A)'!N21</f>
        <v>2</v>
      </c>
      <c r="P19" s="26">
        <f>'2A-tres(A)'!O21</f>
        <v>0.77777777777777779</v>
      </c>
    </row>
    <row r="20" spans="1:16" ht="15.75" thickBot="1" x14ac:dyDescent="0.3">
      <c r="A20" s="24">
        <v>14</v>
      </c>
      <c r="B20" s="24">
        <v>201232287</v>
      </c>
      <c r="C20" s="36" t="s">
        <v>13</v>
      </c>
      <c r="D20" s="24"/>
      <c r="E20" s="24"/>
      <c r="F20" s="24">
        <v>8.3000000000000007</v>
      </c>
      <c r="G20" s="25">
        <f t="shared" si="0"/>
        <v>1.6600000000000001</v>
      </c>
      <c r="H20" s="24">
        <v>4</v>
      </c>
      <c r="I20" s="25">
        <f t="shared" si="1"/>
        <v>4</v>
      </c>
      <c r="J20" s="24">
        <f>'2A-cuatro(A)'!W22</f>
        <v>2</v>
      </c>
      <c r="K20" s="25">
        <f t="shared" si="2"/>
        <v>2</v>
      </c>
      <c r="L20" s="24">
        <f t="shared" si="3"/>
        <v>7.66</v>
      </c>
      <c r="M20" s="25">
        <f t="shared" si="4"/>
        <v>8</v>
      </c>
      <c r="N20" s="24">
        <f>'2A-tres(A)'!M22</f>
        <v>6</v>
      </c>
      <c r="O20" s="24">
        <f>'2A-tres(A)'!N22</f>
        <v>3</v>
      </c>
      <c r="P20" s="26">
        <f>'2A-tres(A)'!O22</f>
        <v>0.66666666666666663</v>
      </c>
    </row>
    <row r="21" spans="1:16" ht="15.75" thickBot="1" x14ac:dyDescent="0.3">
      <c r="A21" s="24">
        <v>15</v>
      </c>
      <c r="B21" s="24">
        <v>201200511</v>
      </c>
      <c r="C21" s="36" t="s">
        <v>14</v>
      </c>
      <c r="D21" s="24">
        <v>0</v>
      </c>
      <c r="E21" s="24"/>
      <c r="F21" s="24">
        <v>0</v>
      </c>
      <c r="G21" s="25">
        <f t="shared" si="0"/>
        <v>0</v>
      </c>
      <c r="H21" s="24">
        <v>0</v>
      </c>
      <c r="I21" s="25">
        <f t="shared" si="1"/>
        <v>0</v>
      </c>
      <c r="J21" s="24">
        <f>'2A-cuatro(A)'!W23</f>
        <v>0</v>
      </c>
      <c r="K21" s="25">
        <f t="shared" si="2"/>
        <v>0</v>
      </c>
      <c r="L21" s="24">
        <f t="shared" si="3"/>
        <v>0</v>
      </c>
      <c r="M21" s="25">
        <f t="shared" si="4"/>
        <v>0</v>
      </c>
      <c r="N21" s="24">
        <f>'2A-tres(A)'!M23</f>
        <v>0</v>
      </c>
      <c r="O21" s="24">
        <f>'2A-tres(A)'!N23</f>
        <v>9</v>
      </c>
      <c r="P21" s="26">
        <f>'2A-tres(A)'!O23</f>
        <v>0</v>
      </c>
    </row>
    <row r="22" spans="1:16" ht="15.75" thickBot="1" x14ac:dyDescent="0.3">
      <c r="A22" s="24">
        <v>16</v>
      </c>
      <c r="B22" s="24">
        <v>201226860</v>
      </c>
      <c r="C22" s="36" t="s">
        <v>15</v>
      </c>
      <c r="D22" s="24">
        <v>9</v>
      </c>
      <c r="E22" s="24"/>
      <c r="F22" s="24">
        <v>5</v>
      </c>
      <c r="G22" s="25">
        <f t="shared" si="0"/>
        <v>2.8</v>
      </c>
      <c r="H22" s="24">
        <v>4</v>
      </c>
      <c r="I22" s="25">
        <f t="shared" si="1"/>
        <v>4</v>
      </c>
      <c r="J22" s="24">
        <f>'2A-cuatro(A)'!W24</f>
        <v>1.5</v>
      </c>
      <c r="K22" s="25">
        <f t="shared" si="2"/>
        <v>1.5</v>
      </c>
      <c r="L22" s="24">
        <f t="shared" si="3"/>
        <v>8.3000000000000007</v>
      </c>
      <c r="M22" s="25">
        <f t="shared" si="4"/>
        <v>8</v>
      </c>
      <c r="N22" s="24">
        <f>'2A-tres(A)'!M24</f>
        <v>7</v>
      </c>
      <c r="O22" s="24">
        <f>'2A-tres(A)'!N24</f>
        <v>2</v>
      </c>
      <c r="P22" s="26">
        <f>'2A-tres(A)'!O24</f>
        <v>0.77777777777777779</v>
      </c>
    </row>
    <row r="23" spans="1:16" ht="15.75" thickBot="1" x14ac:dyDescent="0.3">
      <c r="A23" s="24">
        <v>17</v>
      </c>
      <c r="B23" s="24">
        <v>201200091</v>
      </c>
      <c r="C23" s="36" t="s">
        <v>16</v>
      </c>
      <c r="D23" s="24">
        <v>10</v>
      </c>
      <c r="E23" s="24"/>
      <c r="F23" s="24">
        <v>6.5</v>
      </c>
      <c r="G23" s="25">
        <f t="shared" si="0"/>
        <v>3.3</v>
      </c>
      <c r="H23" s="24">
        <v>4</v>
      </c>
      <c r="I23" s="25">
        <f t="shared" si="1"/>
        <v>4</v>
      </c>
      <c r="J23" s="24">
        <f>'2A-cuatro(A)'!W25</f>
        <v>2</v>
      </c>
      <c r="K23" s="25">
        <f t="shared" si="2"/>
        <v>2</v>
      </c>
      <c r="L23" s="24">
        <f t="shared" si="3"/>
        <v>9.3000000000000007</v>
      </c>
      <c r="M23" s="25">
        <f t="shared" si="4"/>
        <v>9</v>
      </c>
      <c r="N23" s="24">
        <f>'2A-tres(A)'!M25</f>
        <v>7</v>
      </c>
      <c r="O23" s="24">
        <f>'2A-tres(A)'!N25</f>
        <v>2</v>
      </c>
      <c r="P23" s="26">
        <f>'2A-tres(A)'!O25</f>
        <v>0.77777777777777779</v>
      </c>
    </row>
    <row r="24" spans="1:16" ht="15.75" thickBot="1" x14ac:dyDescent="0.3">
      <c r="A24" s="24">
        <v>18</v>
      </c>
      <c r="B24" s="24">
        <v>201246978</v>
      </c>
      <c r="C24" s="36" t="s">
        <v>17</v>
      </c>
      <c r="D24" s="24">
        <v>9.5</v>
      </c>
      <c r="E24" s="24"/>
      <c r="F24" s="24">
        <v>7.3</v>
      </c>
      <c r="G24" s="25">
        <f t="shared" si="0"/>
        <v>3.3600000000000003</v>
      </c>
      <c r="H24" s="24">
        <v>4</v>
      </c>
      <c r="I24" s="25">
        <f t="shared" si="1"/>
        <v>4</v>
      </c>
      <c r="J24" s="24">
        <f>'2A-cuatro(A)'!W26</f>
        <v>2</v>
      </c>
      <c r="K24" s="25">
        <f t="shared" si="2"/>
        <v>2</v>
      </c>
      <c r="L24" s="24">
        <f t="shared" si="3"/>
        <v>9.36</v>
      </c>
      <c r="M24" s="25">
        <f t="shared" si="4"/>
        <v>9</v>
      </c>
      <c r="N24" s="24">
        <f>'2A-tres(A)'!M26</f>
        <v>7</v>
      </c>
      <c r="O24" s="24">
        <f>'2A-tres(A)'!N26</f>
        <v>2</v>
      </c>
      <c r="P24" s="26">
        <f>'2A-tres(A)'!O26</f>
        <v>0.77777777777777779</v>
      </c>
    </row>
    <row r="25" spans="1:16" ht="15.75" thickBot="1" x14ac:dyDescent="0.3">
      <c r="A25" s="24">
        <v>19</v>
      </c>
      <c r="B25" s="24">
        <v>201248064</v>
      </c>
      <c r="C25" s="36" t="s">
        <v>18</v>
      </c>
      <c r="D25" s="24">
        <v>10</v>
      </c>
      <c r="E25" s="24"/>
      <c r="F25" s="24">
        <v>8.6</v>
      </c>
      <c r="G25" s="25">
        <f t="shared" si="0"/>
        <v>3.72</v>
      </c>
      <c r="H25" s="24">
        <v>4</v>
      </c>
      <c r="I25" s="25">
        <f t="shared" si="1"/>
        <v>4</v>
      </c>
      <c r="J25" s="24">
        <f>'2A-cuatro(A)'!W27</f>
        <v>2</v>
      </c>
      <c r="K25" s="25">
        <f t="shared" si="2"/>
        <v>2</v>
      </c>
      <c r="L25" s="24">
        <f t="shared" si="3"/>
        <v>9.7200000000000006</v>
      </c>
      <c r="M25" s="25">
        <f t="shared" si="4"/>
        <v>10</v>
      </c>
      <c r="N25" s="24">
        <f>'2A-tres(A)'!M27</f>
        <v>7</v>
      </c>
      <c r="O25" s="24">
        <f>'2A-tres(A)'!N27</f>
        <v>2</v>
      </c>
      <c r="P25" s="26">
        <f>'2A-tres(A)'!O27</f>
        <v>0.77777777777777779</v>
      </c>
    </row>
    <row r="26" spans="1:16" ht="15.75" thickBot="1" x14ac:dyDescent="0.3">
      <c r="A26" s="24">
        <v>20</v>
      </c>
      <c r="B26" s="24">
        <v>201220288</v>
      </c>
      <c r="C26" s="36" t="s">
        <v>19</v>
      </c>
      <c r="D26" s="24">
        <v>10</v>
      </c>
      <c r="E26" s="24"/>
      <c r="F26" s="24">
        <v>9.6</v>
      </c>
      <c r="G26" s="25">
        <f t="shared" si="0"/>
        <v>3.9200000000000004</v>
      </c>
      <c r="H26" s="24">
        <v>4</v>
      </c>
      <c r="I26" s="25">
        <f t="shared" si="1"/>
        <v>4</v>
      </c>
      <c r="J26" s="24">
        <f>'2A-cuatro(A)'!W28</f>
        <v>2</v>
      </c>
      <c r="K26" s="25">
        <f t="shared" si="2"/>
        <v>2</v>
      </c>
      <c r="L26" s="24">
        <f t="shared" si="3"/>
        <v>9.92</v>
      </c>
      <c r="M26" s="25">
        <f t="shared" si="4"/>
        <v>10</v>
      </c>
      <c r="N26" s="24">
        <f>'2A-tres(A)'!M28</f>
        <v>7</v>
      </c>
      <c r="O26" s="24">
        <f>'2A-tres(A)'!N28</f>
        <v>2</v>
      </c>
      <c r="P26" s="26">
        <f>'2A-tres(A)'!O28</f>
        <v>0.77777777777777779</v>
      </c>
    </row>
    <row r="27" spans="1:16" ht="15.75" thickBot="1" x14ac:dyDescent="0.3">
      <c r="A27" s="24">
        <v>21</v>
      </c>
      <c r="B27" s="24">
        <v>201207071</v>
      </c>
      <c r="C27" s="36" t="s">
        <v>20</v>
      </c>
      <c r="D27" s="24">
        <v>10</v>
      </c>
      <c r="E27" s="24"/>
      <c r="F27" s="24">
        <v>9.3000000000000007</v>
      </c>
      <c r="G27" s="25">
        <f t="shared" si="0"/>
        <v>3.8600000000000003</v>
      </c>
      <c r="H27" s="24">
        <v>4</v>
      </c>
      <c r="I27" s="25">
        <f t="shared" si="1"/>
        <v>4</v>
      </c>
      <c r="J27" s="24">
        <f>'2A-cuatro(A)'!W29</f>
        <v>2</v>
      </c>
      <c r="K27" s="25">
        <f t="shared" si="2"/>
        <v>2</v>
      </c>
      <c r="L27" s="24">
        <f t="shared" si="3"/>
        <v>9.86</v>
      </c>
      <c r="M27" s="25">
        <f t="shared" si="4"/>
        <v>10</v>
      </c>
      <c r="N27" s="24">
        <f>'2A-tres(A)'!M29</f>
        <v>7</v>
      </c>
      <c r="O27" s="24">
        <f>'2A-tres(A)'!N29</f>
        <v>2</v>
      </c>
      <c r="P27" s="26">
        <f>'2A-tres(A)'!O29</f>
        <v>0.77777777777777779</v>
      </c>
    </row>
    <row r="28" spans="1:16" ht="15.75" thickBot="1" x14ac:dyDescent="0.3">
      <c r="A28" s="24">
        <v>22</v>
      </c>
      <c r="B28" s="24">
        <v>201200651</v>
      </c>
      <c r="C28" s="36" t="s">
        <v>21</v>
      </c>
      <c r="D28" s="24">
        <v>10</v>
      </c>
      <c r="E28" s="24"/>
      <c r="F28" s="24">
        <v>4</v>
      </c>
      <c r="G28" s="25">
        <f t="shared" si="0"/>
        <v>2.8</v>
      </c>
      <c r="H28" s="24">
        <v>4</v>
      </c>
      <c r="I28" s="25">
        <f t="shared" si="1"/>
        <v>4</v>
      </c>
      <c r="J28" s="24">
        <f>'2A-cuatro(A)'!W30</f>
        <v>2</v>
      </c>
      <c r="K28" s="25">
        <f t="shared" si="2"/>
        <v>2</v>
      </c>
      <c r="L28" s="24">
        <f t="shared" si="3"/>
        <v>8.8000000000000007</v>
      </c>
      <c r="M28" s="25">
        <f t="shared" si="4"/>
        <v>9</v>
      </c>
      <c r="N28" s="24">
        <f>'2A-tres(A)'!M30</f>
        <v>7</v>
      </c>
      <c r="O28" s="24">
        <f>'2A-tres(A)'!N30</f>
        <v>2</v>
      </c>
      <c r="P28" s="26">
        <f>'2A-tres(A)'!O30</f>
        <v>0.77777777777777779</v>
      </c>
    </row>
    <row r="29" spans="1:16" ht="15.75" thickBot="1" x14ac:dyDescent="0.3">
      <c r="A29" s="24">
        <v>23</v>
      </c>
      <c r="B29" s="24">
        <v>201209509</v>
      </c>
      <c r="C29" s="36" t="s">
        <v>22</v>
      </c>
      <c r="D29" s="24">
        <v>8</v>
      </c>
      <c r="E29" s="24"/>
      <c r="F29" s="24">
        <v>7.6</v>
      </c>
      <c r="G29" s="25">
        <f t="shared" si="0"/>
        <v>3.12</v>
      </c>
      <c r="H29" s="24">
        <v>4</v>
      </c>
      <c r="I29" s="25">
        <f t="shared" si="1"/>
        <v>4</v>
      </c>
      <c r="J29" s="24">
        <f>'2A-cuatro(A)'!W31</f>
        <v>1</v>
      </c>
      <c r="K29" s="25">
        <f t="shared" si="2"/>
        <v>1</v>
      </c>
      <c r="L29" s="24">
        <f t="shared" si="3"/>
        <v>8.120000000000001</v>
      </c>
      <c r="M29" s="25">
        <f t="shared" si="4"/>
        <v>8</v>
      </c>
      <c r="N29" s="24">
        <f>'2A-tres(A)'!M31</f>
        <v>7</v>
      </c>
      <c r="O29" s="24">
        <f>'2A-tres(A)'!N31</f>
        <v>2</v>
      </c>
      <c r="P29" s="26">
        <f>'2A-tres(A)'!O31</f>
        <v>0.77777777777777779</v>
      </c>
    </row>
    <row r="30" spans="1:16" ht="15.75" thickBot="1" x14ac:dyDescent="0.3">
      <c r="A30" s="24">
        <v>24</v>
      </c>
      <c r="B30" s="24">
        <v>201204388</v>
      </c>
      <c r="C30" s="36" t="s">
        <v>23</v>
      </c>
      <c r="D30" s="24">
        <v>10</v>
      </c>
      <c r="E30" s="24"/>
      <c r="F30" s="24">
        <v>4</v>
      </c>
      <c r="G30" s="25">
        <f t="shared" si="0"/>
        <v>2.8</v>
      </c>
      <c r="H30" s="24">
        <v>3</v>
      </c>
      <c r="I30" s="25">
        <f t="shared" si="1"/>
        <v>3</v>
      </c>
      <c r="J30" s="24">
        <f>'2A-cuatro(A)'!W32</f>
        <v>2</v>
      </c>
      <c r="K30" s="25">
        <f t="shared" si="2"/>
        <v>2</v>
      </c>
      <c r="L30" s="24">
        <f t="shared" si="3"/>
        <v>7.8</v>
      </c>
      <c r="M30" s="25">
        <f t="shared" si="4"/>
        <v>8</v>
      </c>
      <c r="N30" s="24">
        <f>'2A-tres(A)'!M32</f>
        <v>7</v>
      </c>
      <c r="O30" s="24">
        <f>'2A-tres(A)'!N32</f>
        <v>2</v>
      </c>
      <c r="P30" s="26">
        <f>'2A-tres(A)'!O32</f>
        <v>0.77777777777777779</v>
      </c>
    </row>
    <row r="31" spans="1:16" ht="15.75" thickBot="1" x14ac:dyDescent="0.3">
      <c r="A31" s="24">
        <v>25</v>
      </c>
      <c r="B31" s="24">
        <v>201205957</v>
      </c>
      <c r="C31" s="36" t="s">
        <v>24</v>
      </c>
      <c r="D31" s="24">
        <v>10</v>
      </c>
      <c r="E31" s="24"/>
      <c r="F31" s="24">
        <v>5</v>
      </c>
      <c r="G31" s="25">
        <f t="shared" si="0"/>
        <v>3</v>
      </c>
      <c r="H31" s="24">
        <v>4</v>
      </c>
      <c r="I31" s="25">
        <f t="shared" si="1"/>
        <v>4</v>
      </c>
      <c r="J31" s="24">
        <f>'2A-cuatro(A)'!W33</f>
        <v>2</v>
      </c>
      <c r="K31" s="25">
        <f t="shared" si="2"/>
        <v>2</v>
      </c>
      <c r="L31" s="24">
        <f t="shared" si="3"/>
        <v>9</v>
      </c>
      <c r="M31" s="25">
        <f t="shared" si="4"/>
        <v>9</v>
      </c>
      <c r="N31" s="24">
        <f>'2A-tres(A)'!M33</f>
        <v>6</v>
      </c>
      <c r="O31" s="24">
        <f>'2A-tres(A)'!N33</f>
        <v>3</v>
      </c>
      <c r="P31" s="26">
        <f>'2A-tres(A)'!O33</f>
        <v>0.66666666666666663</v>
      </c>
    </row>
    <row r="32" spans="1:16" ht="15.75" thickBot="1" x14ac:dyDescent="0.3">
      <c r="A32" s="24">
        <v>26</v>
      </c>
      <c r="B32" s="24">
        <v>201248675</v>
      </c>
      <c r="C32" s="36" t="s">
        <v>25</v>
      </c>
      <c r="D32" s="24">
        <v>8</v>
      </c>
      <c r="E32" s="24"/>
      <c r="F32" s="24">
        <v>10</v>
      </c>
      <c r="G32" s="25">
        <f t="shared" si="0"/>
        <v>3.6</v>
      </c>
      <c r="H32" s="24">
        <v>4</v>
      </c>
      <c r="I32" s="25">
        <f t="shared" si="1"/>
        <v>4</v>
      </c>
      <c r="J32" s="24">
        <f>'2A-cuatro(A)'!W34</f>
        <v>1</v>
      </c>
      <c r="K32" s="25">
        <f t="shared" si="2"/>
        <v>1</v>
      </c>
      <c r="L32" s="24">
        <f t="shared" si="3"/>
        <v>8.6</v>
      </c>
      <c r="M32" s="25">
        <f t="shared" si="4"/>
        <v>9</v>
      </c>
      <c r="N32" s="24">
        <f>'2A-tres(A)'!M34</f>
        <v>7</v>
      </c>
      <c r="O32" s="24">
        <f>'2A-tres(A)'!N34</f>
        <v>2</v>
      </c>
      <c r="P32" s="26">
        <f>'2A-tres(A)'!O34</f>
        <v>0.77777777777777779</v>
      </c>
    </row>
    <row r="33" spans="1:16" ht="15.75" thickBot="1" x14ac:dyDescent="0.3">
      <c r="A33" s="24">
        <v>27</v>
      </c>
      <c r="B33" s="24">
        <v>201227196</v>
      </c>
      <c r="C33" s="36" t="s">
        <v>26</v>
      </c>
      <c r="D33" s="24"/>
      <c r="E33" s="24"/>
      <c r="F33" s="24">
        <v>8.6</v>
      </c>
      <c r="G33" s="25">
        <f t="shared" si="0"/>
        <v>1.72</v>
      </c>
      <c r="H33" s="24">
        <v>4</v>
      </c>
      <c r="I33" s="25">
        <f t="shared" si="1"/>
        <v>4</v>
      </c>
      <c r="J33" s="24">
        <f>'2A-cuatro(A)'!W35</f>
        <v>2</v>
      </c>
      <c r="K33" s="25">
        <f t="shared" si="2"/>
        <v>2</v>
      </c>
      <c r="L33" s="24">
        <f t="shared" si="3"/>
        <v>7.72</v>
      </c>
      <c r="M33" s="25">
        <f t="shared" si="4"/>
        <v>8</v>
      </c>
      <c r="N33" s="24">
        <f>'2A-tres(A)'!M35</f>
        <v>7</v>
      </c>
      <c r="O33" s="24">
        <f>'2A-tres(A)'!N35</f>
        <v>2</v>
      </c>
      <c r="P33" s="26">
        <f>'2A-tres(A)'!O35</f>
        <v>0.77777777777777779</v>
      </c>
    </row>
    <row r="34" spans="1:16" ht="15.75" thickBot="1" x14ac:dyDescent="0.3">
      <c r="A34" s="24">
        <v>28</v>
      </c>
      <c r="B34" s="24">
        <v>201213729</v>
      </c>
      <c r="C34" s="36" t="s">
        <v>27</v>
      </c>
      <c r="D34" s="24"/>
      <c r="E34" s="24"/>
      <c r="F34" s="24">
        <v>8</v>
      </c>
      <c r="G34" s="25">
        <f t="shared" si="0"/>
        <v>1.6</v>
      </c>
      <c r="H34" s="24">
        <v>4</v>
      </c>
      <c r="I34" s="25">
        <f t="shared" si="1"/>
        <v>4</v>
      </c>
      <c r="J34" s="24">
        <f>'2A-cuatro(A)'!W36</f>
        <v>2</v>
      </c>
      <c r="K34" s="25">
        <f t="shared" si="2"/>
        <v>2</v>
      </c>
      <c r="L34" s="24">
        <f t="shared" si="3"/>
        <v>7.6</v>
      </c>
      <c r="M34" s="25">
        <f t="shared" si="4"/>
        <v>8</v>
      </c>
      <c r="N34" s="24">
        <f>'2A-tres(A)'!M36</f>
        <v>7</v>
      </c>
      <c r="O34" s="24">
        <f>'2A-tres(A)'!N36</f>
        <v>2</v>
      </c>
      <c r="P34" s="26">
        <f>'2A-tres(A)'!O36</f>
        <v>0.77777777777777779</v>
      </c>
    </row>
    <row r="35" spans="1:16" ht="15.75" thickBot="1" x14ac:dyDescent="0.3">
      <c r="A35" s="24">
        <v>29</v>
      </c>
      <c r="B35" s="24">
        <v>201214468</v>
      </c>
      <c r="C35" s="36" t="s">
        <v>28</v>
      </c>
      <c r="D35" s="24">
        <v>10</v>
      </c>
      <c r="E35" s="24"/>
      <c r="F35" s="24">
        <v>10</v>
      </c>
      <c r="G35" s="25">
        <f t="shared" si="0"/>
        <v>4</v>
      </c>
      <c r="H35" s="24">
        <v>4</v>
      </c>
      <c r="I35" s="25">
        <f t="shared" si="1"/>
        <v>4</v>
      </c>
      <c r="J35" s="24">
        <f>'2A-cuatro(A)'!W37</f>
        <v>2</v>
      </c>
      <c r="K35" s="25">
        <f t="shared" si="2"/>
        <v>2</v>
      </c>
      <c r="L35" s="24">
        <f t="shared" si="3"/>
        <v>10</v>
      </c>
      <c r="M35" s="25">
        <f t="shared" si="4"/>
        <v>10</v>
      </c>
      <c r="N35" s="24">
        <f>'2A-tres(A)'!M37</f>
        <v>7</v>
      </c>
      <c r="O35" s="24">
        <f>'2A-tres(A)'!N37</f>
        <v>2</v>
      </c>
      <c r="P35" s="26">
        <f>'2A-tres(A)'!O37</f>
        <v>0.77777777777777779</v>
      </c>
    </row>
    <row r="36" spans="1:16" ht="15.75" thickBot="1" x14ac:dyDescent="0.3">
      <c r="A36" s="24">
        <v>30</v>
      </c>
      <c r="B36" s="24">
        <v>201226204</v>
      </c>
      <c r="C36" s="36" t="s">
        <v>29</v>
      </c>
      <c r="D36" s="24">
        <v>9.5</v>
      </c>
      <c r="E36" s="24"/>
      <c r="F36" s="24">
        <v>8.6</v>
      </c>
      <c r="G36" s="25">
        <f t="shared" si="0"/>
        <v>3.62</v>
      </c>
      <c r="H36" s="24">
        <v>4</v>
      </c>
      <c r="I36" s="25">
        <f t="shared" si="1"/>
        <v>4</v>
      </c>
      <c r="J36" s="24">
        <f>'2A-cuatro(A)'!W38</f>
        <v>2</v>
      </c>
      <c r="K36" s="25">
        <f t="shared" si="2"/>
        <v>2</v>
      </c>
      <c r="L36" s="24">
        <f t="shared" si="3"/>
        <v>9.620000000000001</v>
      </c>
      <c r="M36" s="25">
        <f t="shared" si="4"/>
        <v>10</v>
      </c>
      <c r="N36" s="24">
        <f>'2A-tres(A)'!M38</f>
        <v>7</v>
      </c>
      <c r="O36" s="24">
        <f>'2A-tres(A)'!N38</f>
        <v>2</v>
      </c>
      <c r="P36" s="26">
        <f>'2A-tres(A)'!O38</f>
        <v>0.77777777777777779</v>
      </c>
    </row>
  </sheetData>
  <mergeCells count="21">
    <mergeCell ref="N5:N6"/>
    <mergeCell ref="O5:O6"/>
    <mergeCell ref="P5:P6"/>
    <mergeCell ref="A4:B4"/>
    <mergeCell ref="D4:G5"/>
    <mergeCell ref="H4:I4"/>
    <mergeCell ref="J4:K4"/>
    <mergeCell ref="L4:M4"/>
    <mergeCell ref="N4:P4"/>
    <mergeCell ref="A5:A6"/>
    <mergeCell ref="B5:B6"/>
    <mergeCell ref="C5:C6"/>
    <mergeCell ref="L5:L6"/>
    <mergeCell ref="A1:B1"/>
    <mergeCell ref="D1:H2"/>
    <mergeCell ref="O1:P3"/>
    <mergeCell ref="A2:B2"/>
    <mergeCell ref="I2:K2"/>
    <mergeCell ref="L2:N2"/>
    <mergeCell ref="A3:B3"/>
    <mergeCell ref="D3:H3"/>
  </mergeCells>
  <conditionalFormatting sqref="M7:M36">
    <cfRule type="cellIs" dxfId="20" priority="1" operator="lessThan">
      <formula>6</formula>
    </cfRule>
  </conditionalFormatting>
  <pageMargins left="0.7" right="0.7" top="0.96875" bottom="0.75" header="0.3" footer="0.3"/>
  <pageSetup scale="72" orientation="landscape" verticalDpi="300" r:id="rId1"/>
  <headerFooter scaleWithDoc="0" alignWithMargins="0">
    <oddHeader>&amp;C&amp;G</oddHeader>
    <oddFooter xml:space="preserve">&amp;LAv.2 Sur #519 Col. Centro Ciudad Serdán Pue., Tel. 01 (245) 45 2 25 90. Correo electrónico. dir.lazaroextserdan@hotmail.com
&amp;R
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X39"/>
  <sheetViews>
    <sheetView topLeftCell="C1" zoomScaleNormal="100" workbookViewId="0">
      <selection activeCell="H23" sqref="H23"/>
    </sheetView>
  </sheetViews>
  <sheetFormatPr baseColWidth="10" defaultRowHeight="15" x14ac:dyDescent="0.25"/>
  <cols>
    <col min="1" max="1" width="3.5703125" bestFit="1" customWidth="1"/>
    <col min="3" max="3" width="35.85546875" bestFit="1" customWidth="1"/>
    <col min="4" max="13" width="3.7109375" customWidth="1"/>
    <col min="17" max="21" width="3.7109375" customWidth="1"/>
    <col min="22" max="22" width="7.28515625" customWidth="1"/>
    <col min="23" max="23" width="20.85546875" customWidth="1"/>
    <col min="24" max="24" width="5.7109375" customWidth="1"/>
  </cols>
  <sheetData>
    <row r="1" spans="1:24" ht="15.75" customHeight="1" thickBot="1" x14ac:dyDescent="0.3">
      <c r="A1" s="69" t="s">
        <v>120</v>
      </c>
      <c r="B1" s="69"/>
      <c r="C1" s="69"/>
      <c r="D1" s="73" t="s">
        <v>30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  <c r="Q1" s="71" t="s">
        <v>142</v>
      </c>
      <c r="R1" s="72"/>
      <c r="S1" s="72"/>
      <c r="T1" s="72"/>
      <c r="U1" s="72"/>
      <c r="V1" s="72"/>
      <c r="X1" s="45"/>
    </row>
    <row r="2" spans="1:24" ht="15" customHeight="1" x14ac:dyDescent="0.25">
      <c r="A2" s="69"/>
      <c r="B2" s="69"/>
      <c r="C2" s="69"/>
      <c r="D2" s="79">
        <v>41549</v>
      </c>
      <c r="E2" s="79">
        <v>41556</v>
      </c>
      <c r="F2" s="79">
        <v>41563</v>
      </c>
      <c r="G2" s="79">
        <v>41570</v>
      </c>
      <c r="H2" s="79">
        <v>41577</v>
      </c>
      <c r="I2" s="79">
        <v>41584</v>
      </c>
      <c r="J2" s="79">
        <v>41591</v>
      </c>
      <c r="K2" s="79">
        <v>41598</v>
      </c>
      <c r="L2" s="79">
        <v>41605</v>
      </c>
      <c r="M2" s="79">
        <v>41612</v>
      </c>
      <c r="Q2" s="129" t="s">
        <v>152</v>
      </c>
      <c r="R2" s="129" t="s">
        <v>153</v>
      </c>
      <c r="S2" s="129" t="s">
        <v>148</v>
      </c>
      <c r="T2" s="129" t="s">
        <v>147</v>
      </c>
      <c r="U2" s="129" t="s">
        <v>150</v>
      </c>
      <c r="X2" s="95" t="s">
        <v>113</v>
      </c>
    </row>
    <row r="3" spans="1:24" ht="15" customHeight="1" x14ac:dyDescent="0.25">
      <c r="A3" s="70"/>
      <c r="B3" s="70"/>
      <c r="C3" s="70"/>
      <c r="D3" s="80"/>
      <c r="E3" s="80"/>
      <c r="F3" s="80"/>
      <c r="G3" s="80"/>
      <c r="H3" s="80"/>
      <c r="I3" s="80"/>
      <c r="J3" s="80"/>
      <c r="K3" s="80"/>
      <c r="L3" s="80"/>
      <c r="M3" s="80"/>
      <c r="N3" s="31" t="s">
        <v>114</v>
      </c>
      <c r="P3">
        <v>10</v>
      </c>
      <c r="Q3" s="130"/>
      <c r="R3" s="130"/>
      <c r="S3" s="130"/>
      <c r="T3" s="130"/>
      <c r="U3" s="130"/>
      <c r="X3" s="128"/>
    </row>
    <row r="4" spans="1:24" x14ac:dyDescent="0.25">
      <c r="A4" s="89" t="s">
        <v>32</v>
      </c>
      <c r="B4" s="89"/>
      <c r="C4" s="43" t="s">
        <v>33</v>
      </c>
      <c r="D4" s="81"/>
      <c r="E4" s="80"/>
      <c r="F4" s="81"/>
      <c r="G4" s="80"/>
      <c r="H4" s="81"/>
      <c r="I4" s="80"/>
      <c r="J4" s="81"/>
      <c r="K4" s="80"/>
      <c r="L4" s="81"/>
      <c r="M4" s="80"/>
      <c r="Q4" s="130"/>
      <c r="R4" s="130"/>
      <c r="S4" s="130"/>
      <c r="T4" s="130"/>
      <c r="U4" s="130"/>
      <c r="X4" s="128"/>
    </row>
    <row r="5" spans="1:24" x14ac:dyDescent="0.25">
      <c r="A5" s="90" t="s">
        <v>34</v>
      </c>
      <c r="B5" s="90"/>
      <c r="C5" s="43" t="s">
        <v>116</v>
      </c>
      <c r="D5" s="81"/>
      <c r="E5" s="80"/>
      <c r="F5" s="81"/>
      <c r="G5" s="80"/>
      <c r="H5" s="81"/>
      <c r="I5" s="80"/>
      <c r="J5" s="81"/>
      <c r="K5" s="80"/>
      <c r="L5" s="81"/>
      <c r="M5" s="80"/>
      <c r="Q5" s="130"/>
      <c r="R5" s="130"/>
      <c r="S5" s="130"/>
      <c r="T5" s="130"/>
      <c r="U5" s="130"/>
      <c r="X5" s="128"/>
    </row>
    <row r="6" spans="1:24" x14ac:dyDescent="0.25">
      <c r="A6" s="90" t="s">
        <v>35</v>
      </c>
      <c r="B6" s="90"/>
      <c r="C6" s="43">
        <v>1</v>
      </c>
      <c r="D6" s="81"/>
      <c r="E6" s="80"/>
      <c r="F6" s="81"/>
      <c r="G6" s="80"/>
      <c r="H6" s="81"/>
      <c r="I6" s="80"/>
      <c r="J6" s="81"/>
      <c r="K6" s="80"/>
      <c r="L6" s="81"/>
      <c r="M6" s="80"/>
      <c r="Q6" s="130"/>
      <c r="R6" s="130"/>
      <c r="S6" s="130"/>
      <c r="T6" s="130"/>
      <c r="U6" s="130"/>
      <c r="X6" s="128"/>
    </row>
    <row r="7" spans="1:24" ht="15" customHeight="1" x14ac:dyDescent="0.25">
      <c r="A7" s="91" t="s">
        <v>36</v>
      </c>
      <c r="B7" s="91" t="s">
        <v>37</v>
      </c>
      <c r="C7" s="93" t="s">
        <v>38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134" t="s">
        <v>39</v>
      </c>
      <c r="O7" s="84" t="s">
        <v>40</v>
      </c>
      <c r="P7" s="136" t="s">
        <v>41</v>
      </c>
      <c r="Q7" s="130"/>
      <c r="R7" s="130"/>
      <c r="S7" s="130"/>
      <c r="T7" s="130"/>
      <c r="U7" s="130"/>
      <c r="V7" s="132" t="s">
        <v>31</v>
      </c>
      <c r="W7" s="127" t="s">
        <v>42</v>
      </c>
      <c r="X7" s="128"/>
    </row>
    <row r="8" spans="1:24" x14ac:dyDescent="0.25">
      <c r="A8" s="92"/>
      <c r="B8" s="92"/>
      <c r="C8" s="93"/>
      <c r="D8" s="80"/>
      <c r="E8" s="80"/>
      <c r="F8" s="80"/>
      <c r="G8" s="80"/>
      <c r="H8" s="80"/>
      <c r="I8" s="80"/>
      <c r="J8" s="80"/>
      <c r="K8" s="80"/>
      <c r="L8" s="80"/>
      <c r="M8" s="80"/>
      <c r="N8" s="135"/>
      <c r="O8" s="85"/>
      <c r="P8" s="137"/>
      <c r="Q8" s="131"/>
      <c r="R8" s="131"/>
      <c r="S8" s="131"/>
      <c r="T8" s="131"/>
      <c r="U8" s="131"/>
      <c r="V8" s="133"/>
      <c r="W8" s="127"/>
      <c r="X8" s="128"/>
    </row>
    <row r="9" spans="1:24" ht="15.75" thickBot="1" x14ac:dyDescent="0.3">
      <c r="A9" s="1">
        <v>1</v>
      </c>
      <c r="B9" s="1">
        <v>201239508</v>
      </c>
      <c r="C9" s="11" t="s">
        <v>54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f>SUM(D9:M9)</f>
        <v>10</v>
      </c>
      <c r="O9" s="1">
        <f t="shared" ref="O9:O33" si="0">P$3-N9</f>
        <v>0</v>
      </c>
      <c r="P9" s="15">
        <f>SUM(D9:M9)*100%/$P$3</f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f t="shared" ref="V9:V33" si="1">SUM(Q9:U9)</f>
        <v>5</v>
      </c>
      <c r="W9" s="1"/>
      <c r="X9" s="1">
        <v>0.5</v>
      </c>
    </row>
    <row r="10" spans="1:24" ht="15.75" thickBot="1" x14ac:dyDescent="0.3">
      <c r="A10" s="1">
        <v>2</v>
      </c>
      <c r="B10" s="1">
        <v>201215496</v>
      </c>
      <c r="C10" s="11" t="s">
        <v>55</v>
      </c>
      <c r="D10" s="1">
        <v>1</v>
      </c>
      <c r="E10" s="1">
        <v>1</v>
      </c>
      <c r="F10" s="1">
        <v>1</v>
      </c>
      <c r="G10" s="1">
        <v>1</v>
      </c>
      <c r="H10" s="1">
        <v>0</v>
      </c>
      <c r="I10" s="1">
        <v>0</v>
      </c>
      <c r="J10" s="1">
        <v>1</v>
      </c>
      <c r="K10" s="1">
        <v>0</v>
      </c>
      <c r="L10" s="1">
        <v>1</v>
      </c>
      <c r="M10" s="1">
        <v>1</v>
      </c>
      <c r="N10" s="1">
        <f t="shared" ref="N10:N33" si="2">SUM(D10:M10)</f>
        <v>7</v>
      </c>
      <c r="O10" s="1">
        <f t="shared" si="0"/>
        <v>3</v>
      </c>
      <c r="P10" s="15">
        <f t="shared" ref="P10:P33" si="3">SUM(D10:M10)*100%/$P$3</f>
        <v>0.7</v>
      </c>
      <c r="Q10" s="1"/>
      <c r="R10" s="1"/>
      <c r="S10" s="1"/>
      <c r="T10" s="1"/>
      <c r="U10" s="1"/>
      <c r="V10" s="1">
        <f t="shared" si="1"/>
        <v>0</v>
      </c>
      <c r="W10" s="1"/>
      <c r="X10" s="1"/>
    </row>
    <row r="11" spans="1:24" ht="17.100000000000001" customHeight="1" thickBot="1" x14ac:dyDescent="0.3">
      <c r="A11" s="1">
        <v>3</v>
      </c>
      <c r="B11" s="1">
        <v>201213130</v>
      </c>
      <c r="C11" s="11" t="s">
        <v>56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f t="shared" si="2"/>
        <v>10</v>
      </c>
      <c r="O11" s="1">
        <f t="shared" si="0"/>
        <v>0</v>
      </c>
      <c r="P11" s="15">
        <f t="shared" si="3"/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f t="shared" si="1"/>
        <v>5</v>
      </c>
      <c r="W11" s="1"/>
      <c r="X11" s="1">
        <v>1</v>
      </c>
    </row>
    <row r="12" spans="1:24" ht="15.75" thickBot="1" x14ac:dyDescent="0.3">
      <c r="A12" s="1">
        <v>4</v>
      </c>
      <c r="B12" s="1">
        <v>201246116</v>
      </c>
      <c r="C12" s="11" t="s">
        <v>57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f t="shared" si="2"/>
        <v>10</v>
      </c>
      <c r="O12" s="1">
        <f t="shared" si="0"/>
        <v>0</v>
      </c>
      <c r="P12" s="15">
        <f t="shared" si="3"/>
        <v>1</v>
      </c>
      <c r="Q12" s="1">
        <v>1</v>
      </c>
      <c r="R12" s="1">
        <v>1</v>
      </c>
      <c r="S12" s="1">
        <v>1</v>
      </c>
      <c r="T12" s="1">
        <v>1</v>
      </c>
      <c r="U12" s="1">
        <v>1</v>
      </c>
      <c r="V12" s="1">
        <f t="shared" si="1"/>
        <v>5</v>
      </c>
      <c r="W12" s="1"/>
      <c r="X12" s="1">
        <v>1</v>
      </c>
    </row>
    <row r="13" spans="1:24" ht="15.75" thickBot="1" x14ac:dyDescent="0.3">
      <c r="A13" s="1">
        <v>5</v>
      </c>
      <c r="B13" s="1">
        <v>201246763</v>
      </c>
      <c r="C13" s="11" t="s">
        <v>58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0</v>
      </c>
      <c r="K13" s="1">
        <v>1</v>
      </c>
      <c r="L13" s="1">
        <v>1</v>
      </c>
      <c r="M13" s="1">
        <v>1</v>
      </c>
      <c r="N13" s="1">
        <f t="shared" si="2"/>
        <v>9</v>
      </c>
      <c r="O13" s="1">
        <f t="shared" si="0"/>
        <v>1</v>
      </c>
      <c r="P13" s="15">
        <f t="shared" si="3"/>
        <v>0.9</v>
      </c>
      <c r="Q13" s="1">
        <v>1</v>
      </c>
      <c r="R13" s="1">
        <v>1</v>
      </c>
      <c r="S13" s="1">
        <v>1</v>
      </c>
      <c r="T13" s="1">
        <v>1</v>
      </c>
      <c r="U13" s="1"/>
      <c r="V13" s="1">
        <f t="shared" si="1"/>
        <v>4</v>
      </c>
      <c r="W13" s="1"/>
      <c r="X13" s="1">
        <v>0.5</v>
      </c>
    </row>
    <row r="14" spans="1:24" ht="15.75" thickBot="1" x14ac:dyDescent="0.3">
      <c r="A14" s="1">
        <v>6</v>
      </c>
      <c r="B14" s="1">
        <v>201226627</v>
      </c>
      <c r="C14" s="11" t="s">
        <v>59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f t="shared" si="2"/>
        <v>10</v>
      </c>
      <c r="O14" s="1">
        <f t="shared" si="0"/>
        <v>0</v>
      </c>
      <c r="P14" s="15">
        <f t="shared" si="3"/>
        <v>1</v>
      </c>
      <c r="Q14" s="1">
        <v>1</v>
      </c>
      <c r="R14" s="1">
        <v>1</v>
      </c>
      <c r="S14" s="1">
        <v>1</v>
      </c>
      <c r="T14" s="1">
        <v>1</v>
      </c>
      <c r="U14" s="1"/>
      <c r="V14" s="1">
        <f t="shared" si="1"/>
        <v>4</v>
      </c>
      <c r="W14" s="1"/>
      <c r="X14" s="1">
        <v>0.5</v>
      </c>
    </row>
    <row r="15" spans="1:24" ht="15.75" thickBot="1" x14ac:dyDescent="0.3">
      <c r="A15" s="1">
        <v>7</v>
      </c>
      <c r="B15" s="1">
        <v>201219395</v>
      </c>
      <c r="C15" s="11" t="s">
        <v>118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f t="shared" si="2"/>
        <v>10</v>
      </c>
      <c r="O15" s="1">
        <f t="shared" si="0"/>
        <v>0</v>
      </c>
      <c r="P15" s="15">
        <f t="shared" si="3"/>
        <v>1</v>
      </c>
      <c r="Q15" s="1">
        <v>1</v>
      </c>
      <c r="R15" s="1">
        <v>1</v>
      </c>
      <c r="S15" s="1">
        <v>1</v>
      </c>
      <c r="T15" s="1">
        <v>1</v>
      </c>
      <c r="U15" s="1">
        <v>1</v>
      </c>
      <c r="V15" s="1">
        <f t="shared" si="1"/>
        <v>5</v>
      </c>
      <c r="W15" s="1"/>
      <c r="X15" s="1">
        <v>1.5</v>
      </c>
    </row>
    <row r="16" spans="1:24" ht="15.75" thickBot="1" x14ac:dyDescent="0.3">
      <c r="A16" s="1">
        <v>8</v>
      </c>
      <c r="B16" s="1">
        <v>201225812</v>
      </c>
      <c r="C16" s="11" t="s">
        <v>119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f t="shared" si="2"/>
        <v>10</v>
      </c>
      <c r="O16" s="1">
        <f t="shared" si="0"/>
        <v>0</v>
      </c>
      <c r="P16" s="15">
        <f t="shared" si="3"/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f t="shared" si="1"/>
        <v>5</v>
      </c>
      <c r="W16" s="1"/>
      <c r="X16" s="1"/>
    </row>
    <row r="17" spans="1:24" ht="16.5" customHeight="1" thickBot="1" x14ac:dyDescent="0.3">
      <c r="A17" s="1">
        <v>9</v>
      </c>
      <c r="B17" s="1">
        <v>201225837</v>
      </c>
      <c r="C17" s="11" t="s">
        <v>60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f t="shared" si="2"/>
        <v>10</v>
      </c>
      <c r="O17" s="1">
        <f t="shared" si="0"/>
        <v>0</v>
      </c>
      <c r="P17" s="15">
        <f t="shared" si="3"/>
        <v>1</v>
      </c>
      <c r="Q17" s="1">
        <v>1</v>
      </c>
      <c r="R17" s="1">
        <v>1</v>
      </c>
      <c r="S17" s="1">
        <v>1</v>
      </c>
      <c r="T17" s="1">
        <v>1</v>
      </c>
      <c r="U17" s="1"/>
      <c r="V17" s="1">
        <f t="shared" si="1"/>
        <v>4</v>
      </c>
      <c r="W17" s="32"/>
      <c r="X17" s="1">
        <v>1.5</v>
      </c>
    </row>
    <row r="18" spans="1:24" ht="15.75" thickBot="1" x14ac:dyDescent="0.3">
      <c r="A18" s="1">
        <v>10</v>
      </c>
      <c r="B18" s="1">
        <v>201247208</v>
      </c>
      <c r="C18" s="11" t="s">
        <v>61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f t="shared" si="2"/>
        <v>10</v>
      </c>
      <c r="O18" s="1">
        <f t="shared" si="0"/>
        <v>0</v>
      </c>
      <c r="P18" s="15">
        <f t="shared" si="3"/>
        <v>1</v>
      </c>
      <c r="Q18" s="1">
        <v>1</v>
      </c>
      <c r="R18" s="1">
        <v>1</v>
      </c>
      <c r="S18" s="1">
        <v>1</v>
      </c>
      <c r="T18" s="1">
        <v>1</v>
      </c>
      <c r="U18" s="1">
        <v>1</v>
      </c>
      <c r="V18" s="1">
        <f t="shared" si="1"/>
        <v>5</v>
      </c>
      <c r="W18" s="1"/>
      <c r="X18" s="1"/>
    </row>
    <row r="19" spans="1:24" ht="15.75" thickBot="1" x14ac:dyDescent="0.3">
      <c r="A19" s="1">
        <v>11</v>
      </c>
      <c r="B19" s="1">
        <v>201232278</v>
      </c>
      <c r="C19" s="11" t="s">
        <v>62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f t="shared" si="2"/>
        <v>10</v>
      </c>
      <c r="O19" s="1">
        <f t="shared" si="0"/>
        <v>0</v>
      </c>
      <c r="P19" s="15">
        <f t="shared" si="3"/>
        <v>1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f t="shared" si="1"/>
        <v>5</v>
      </c>
      <c r="W19" s="1"/>
      <c r="X19" s="1"/>
    </row>
    <row r="20" spans="1:24" ht="15.75" thickBot="1" x14ac:dyDescent="0.3">
      <c r="A20" s="1">
        <v>12</v>
      </c>
      <c r="B20" s="1">
        <v>201246844</v>
      </c>
      <c r="C20" s="11" t="s">
        <v>63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f t="shared" si="2"/>
        <v>10</v>
      </c>
      <c r="O20" s="1">
        <f t="shared" si="0"/>
        <v>0</v>
      </c>
      <c r="P20" s="15">
        <f t="shared" si="3"/>
        <v>1</v>
      </c>
      <c r="Q20" s="1"/>
      <c r="R20" s="1">
        <v>1</v>
      </c>
      <c r="S20" s="1">
        <v>1</v>
      </c>
      <c r="T20" s="1">
        <v>1</v>
      </c>
      <c r="U20" s="1">
        <v>1</v>
      </c>
      <c r="V20" s="1">
        <f t="shared" si="1"/>
        <v>4</v>
      </c>
      <c r="W20" s="1"/>
      <c r="X20" s="1"/>
    </row>
    <row r="21" spans="1:24" ht="15.75" thickBot="1" x14ac:dyDescent="0.3">
      <c r="A21" s="1">
        <v>13</v>
      </c>
      <c r="B21" s="1">
        <v>201246878</v>
      </c>
      <c r="C21" s="11" t="s">
        <v>64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f t="shared" si="2"/>
        <v>10</v>
      </c>
      <c r="O21" s="1">
        <f t="shared" si="0"/>
        <v>0</v>
      </c>
      <c r="P21" s="15">
        <f t="shared" si="3"/>
        <v>1</v>
      </c>
      <c r="Q21" s="37">
        <v>1</v>
      </c>
      <c r="R21" s="1">
        <v>1</v>
      </c>
      <c r="S21" s="1">
        <v>1</v>
      </c>
      <c r="T21" s="1">
        <v>1</v>
      </c>
      <c r="U21" s="1"/>
      <c r="V21" s="1">
        <f t="shared" si="1"/>
        <v>4</v>
      </c>
      <c r="W21" s="1"/>
      <c r="X21" s="1">
        <v>0.5</v>
      </c>
    </row>
    <row r="22" spans="1:24" ht="15.75" thickBot="1" x14ac:dyDescent="0.3">
      <c r="A22" s="1">
        <v>14</v>
      </c>
      <c r="B22" s="1">
        <v>201232483</v>
      </c>
      <c r="C22" s="11" t="s">
        <v>65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f t="shared" si="2"/>
        <v>10</v>
      </c>
      <c r="O22" s="1">
        <f t="shared" si="0"/>
        <v>0</v>
      </c>
      <c r="P22" s="15">
        <f t="shared" si="3"/>
        <v>1</v>
      </c>
      <c r="Q22" s="37">
        <v>1</v>
      </c>
      <c r="R22" s="1">
        <v>1</v>
      </c>
      <c r="S22" s="1">
        <v>1</v>
      </c>
      <c r="T22" s="1">
        <v>1</v>
      </c>
      <c r="U22" s="1">
        <v>0.5</v>
      </c>
      <c r="V22" s="1">
        <f t="shared" si="1"/>
        <v>4.5</v>
      </c>
      <c r="W22" s="1"/>
      <c r="X22" s="1"/>
    </row>
    <row r="23" spans="1:24" ht="17.25" thickBot="1" x14ac:dyDescent="0.3">
      <c r="A23" s="1">
        <v>15</v>
      </c>
      <c r="B23" s="1">
        <v>201248101</v>
      </c>
      <c r="C23" s="11" t="s">
        <v>66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f t="shared" si="2"/>
        <v>10</v>
      </c>
      <c r="O23" s="1">
        <f t="shared" si="0"/>
        <v>0</v>
      </c>
      <c r="P23" s="15">
        <f t="shared" si="3"/>
        <v>1</v>
      </c>
      <c r="Q23" s="37">
        <v>1</v>
      </c>
      <c r="R23" s="1">
        <v>1</v>
      </c>
      <c r="S23" s="1">
        <v>1</v>
      </c>
      <c r="T23" s="1">
        <v>1</v>
      </c>
      <c r="U23" s="1">
        <v>1</v>
      </c>
      <c r="V23" s="1">
        <f t="shared" si="1"/>
        <v>5</v>
      </c>
      <c r="W23" s="54" t="s">
        <v>157</v>
      </c>
      <c r="X23" s="1">
        <v>0.5</v>
      </c>
    </row>
    <row r="24" spans="1:24" ht="15.75" thickBot="1" x14ac:dyDescent="0.3">
      <c r="A24" s="1">
        <v>16</v>
      </c>
      <c r="B24" s="1">
        <v>201239620</v>
      </c>
      <c r="C24" s="11" t="s">
        <v>67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f t="shared" si="2"/>
        <v>10</v>
      </c>
      <c r="O24" s="1">
        <f t="shared" si="0"/>
        <v>0</v>
      </c>
      <c r="P24" s="15">
        <f t="shared" si="3"/>
        <v>1</v>
      </c>
      <c r="Q24" s="37">
        <v>1</v>
      </c>
      <c r="R24" s="1">
        <v>1</v>
      </c>
      <c r="S24" s="1">
        <v>1</v>
      </c>
      <c r="T24" s="1">
        <v>1</v>
      </c>
      <c r="U24" s="1">
        <v>1</v>
      </c>
      <c r="V24" s="1">
        <f t="shared" si="1"/>
        <v>5</v>
      </c>
      <c r="W24" s="1"/>
      <c r="X24" s="1">
        <v>1</v>
      </c>
    </row>
    <row r="25" spans="1:24" ht="15.75" thickBot="1" x14ac:dyDescent="0.3">
      <c r="A25" s="1">
        <v>17</v>
      </c>
      <c r="B25" s="1">
        <v>201211050</v>
      </c>
      <c r="C25" s="11" t="s">
        <v>68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f t="shared" si="2"/>
        <v>10</v>
      </c>
      <c r="O25" s="1">
        <f t="shared" si="0"/>
        <v>0</v>
      </c>
      <c r="P25" s="15">
        <f t="shared" si="3"/>
        <v>1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">
        <f t="shared" si="1"/>
        <v>5</v>
      </c>
      <c r="W25" s="1"/>
      <c r="X25" s="1">
        <v>4.5</v>
      </c>
    </row>
    <row r="26" spans="1:24" ht="15.75" thickBot="1" x14ac:dyDescent="0.3">
      <c r="A26" s="1">
        <v>18</v>
      </c>
      <c r="B26" s="1">
        <v>201204801</v>
      </c>
      <c r="C26" s="11" t="s">
        <v>69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f t="shared" si="2"/>
        <v>10</v>
      </c>
      <c r="O26" s="1">
        <f t="shared" si="0"/>
        <v>0</v>
      </c>
      <c r="P26" s="15">
        <f t="shared" si="3"/>
        <v>1</v>
      </c>
      <c r="Q26" s="1">
        <v>1</v>
      </c>
      <c r="R26" s="1">
        <v>1</v>
      </c>
      <c r="S26" s="1">
        <v>1</v>
      </c>
      <c r="T26" s="1">
        <v>1</v>
      </c>
      <c r="U26" s="1">
        <v>1</v>
      </c>
      <c r="V26" s="1">
        <f t="shared" si="1"/>
        <v>5</v>
      </c>
      <c r="W26" s="1"/>
      <c r="X26" s="1">
        <v>2.5</v>
      </c>
    </row>
    <row r="27" spans="1:24" ht="15.75" thickBot="1" x14ac:dyDescent="0.3">
      <c r="A27" s="1">
        <v>19</v>
      </c>
      <c r="B27" s="1">
        <v>201248599</v>
      </c>
      <c r="C27" s="11" t="s">
        <v>70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f t="shared" si="2"/>
        <v>0</v>
      </c>
      <c r="O27" s="1">
        <f t="shared" si="0"/>
        <v>10</v>
      </c>
      <c r="P27" s="15">
        <f t="shared" si="3"/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f t="shared" si="1"/>
        <v>0</v>
      </c>
      <c r="W27" s="1"/>
      <c r="X27" s="1"/>
    </row>
    <row r="28" spans="1:24" ht="15.75" thickBot="1" x14ac:dyDescent="0.3">
      <c r="A28" s="1">
        <v>20</v>
      </c>
      <c r="B28" s="1">
        <v>201213723</v>
      </c>
      <c r="C28" s="11" t="s">
        <v>71</v>
      </c>
      <c r="D28" s="1">
        <v>1</v>
      </c>
      <c r="E28" s="1">
        <v>1</v>
      </c>
      <c r="F28" s="1">
        <v>1</v>
      </c>
      <c r="G28" s="1">
        <v>0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f t="shared" si="2"/>
        <v>9</v>
      </c>
      <c r="O28" s="1">
        <f t="shared" si="0"/>
        <v>1</v>
      </c>
      <c r="P28" s="15">
        <f t="shared" si="3"/>
        <v>0.9</v>
      </c>
      <c r="Q28" s="1">
        <v>1</v>
      </c>
      <c r="R28" s="1">
        <v>1</v>
      </c>
      <c r="S28" s="1">
        <v>1</v>
      </c>
      <c r="T28" s="1">
        <v>1</v>
      </c>
      <c r="U28" s="1">
        <v>1</v>
      </c>
      <c r="V28" s="1">
        <f t="shared" si="1"/>
        <v>5</v>
      </c>
      <c r="W28" s="1"/>
      <c r="X28" s="1">
        <v>1</v>
      </c>
    </row>
    <row r="29" spans="1:24" ht="15.75" thickBot="1" x14ac:dyDescent="0.3">
      <c r="A29" s="1">
        <v>21</v>
      </c>
      <c r="B29" s="1">
        <v>201249105</v>
      </c>
      <c r="C29" s="11" t="s">
        <v>72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f t="shared" si="2"/>
        <v>10</v>
      </c>
      <c r="O29" s="1">
        <f t="shared" si="0"/>
        <v>0</v>
      </c>
      <c r="P29" s="15">
        <f t="shared" si="3"/>
        <v>1</v>
      </c>
      <c r="Q29" s="1">
        <v>1</v>
      </c>
      <c r="R29" s="1">
        <v>1</v>
      </c>
      <c r="S29" s="1">
        <v>1</v>
      </c>
      <c r="T29" s="1"/>
      <c r="U29" s="1">
        <v>0.5</v>
      </c>
      <c r="V29" s="1">
        <f t="shared" si="1"/>
        <v>3.5</v>
      </c>
      <c r="W29" s="1"/>
      <c r="X29" s="1">
        <v>1</v>
      </c>
    </row>
    <row r="30" spans="1:24" ht="15.75" thickBot="1" x14ac:dyDescent="0.3">
      <c r="A30" s="1">
        <v>22</v>
      </c>
      <c r="B30" s="1">
        <v>201207082</v>
      </c>
      <c r="C30" s="11" t="s">
        <v>73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f t="shared" si="2"/>
        <v>10</v>
      </c>
      <c r="O30" s="1">
        <f t="shared" si="0"/>
        <v>0</v>
      </c>
      <c r="P30" s="15">
        <f t="shared" si="3"/>
        <v>1</v>
      </c>
      <c r="Q30" s="1">
        <v>1</v>
      </c>
      <c r="R30" s="1">
        <v>1</v>
      </c>
      <c r="S30" s="1">
        <v>0</v>
      </c>
      <c r="T30" s="1">
        <v>1</v>
      </c>
      <c r="U30" s="1">
        <v>1</v>
      </c>
      <c r="V30" s="1">
        <f t="shared" si="1"/>
        <v>4</v>
      </c>
      <c r="W30" s="32"/>
      <c r="X30" s="1">
        <v>2</v>
      </c>
    </row>
    <row r="31" spans="1:24" ht="15.75" thickBot="1" x14ac:dyDescent="0.3">
      <c r="A31" s="1">
        <v>23</v>
      </c>
      <c r="B31" s="1">
        <v>201232940</v>
      </c>
      <c r="C31" s="11" t="s">
        <v>74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f t="shared" si="2"/>
        <v>0</v>
      </c>
      <c r="O31" s="1">
        <f t="shared" si="0"/>
        <v>10</v>
      </c>
      <c r="P31" s="15">
        <f t="shared" si="3"/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f t="shared" si="1"/>
        <v>0</v>
      </c>
      <c r="W31" s="1"/>
      <c r="X31" s="1"/>
    </row>
    <row r="32" spans="1:24" ht="15.75" thickBot="1" x14ac:dyDescent="0.3">
      <c r="A32" s="1">
        <v>24</v>
      </c>
      <c r="B32" s="1">
        <v>201227267</v>
      </c>
      <c r="C32" s="11" t="s">
        <v>75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f t="shared" si="2"/>
        <v>10</v>
      </c>
      <c r="O32" s="1">
        <f t="shared" si="0"/>
        <v>0</v>
      </c>
      <c r="P32" s="15">
        <f t="shared" si="3"/>
        <v>1</v>
      </c>
      <c r="Q32" s="1">
        <v>1</v>
      </c>
      <c r="R32" s="1">
        <v>1</v>
      </c>
      <c r="S32" s="1">
        <v>1</v>
      </c>
      <c r="T32" s="1">
        <v>1</v>
      </c>
      <c r="U32" s="1">
        <v>1</v>
      </c>
      <c r="V32" s="1">
        <f t="shared" si="1"/>
        <v>5</v>
      </c>
      <c r="W32" s="1"/>
      <c r="X32" s="1">
        <v>3.5</v>
      </c>
    </row>
    <row r="33" spans="1:24" ht="15.75" thickBot="1" x14ac:dyDescent="0.3">
      <c r="A33" s="1">
        <v>25</v>
      </c>
      <c r="B33" s="1">
        <v>201227281</v>
      </c>
      <c r="C33" s="11" t="s">
        <v>76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f t="shared" si="2"/>
        <v>10</v>
      </c>
      <c r="O33" s="1">
        <f t="shared" si="0"/>
        <v>0</v>
      </c>
      <c r="P33" s="15">
        <f t="shared" si="3"/>
        <v>1</v>
      </c>
      <c r="Q33" s="1">
        <v>1</v>
      </c>
      <c r="R33" s="1">
        <v>1</v>
      </c>
      <c r="S33" s="1">
        <v>1</v>
      </c>
      <c r="T33" s="1">
        <v>1</v>
      </c>
      <c r="U33" s="1"/>
      <c r="V33" s="1">
        <f t="shared" si="1"/>
        <v>4</v>
      </c>
      <c r="W33" s="1"/>
      <c r="X33" s="1">
        <v>2</v>
      </c>
    </row>
    <row r="39" spans="1:24" x14ac:dyDescent="0.2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</row>
  </sheetData>
  <mergeCells count="31">
    <mergeCell ref="V7:V8"/>
    <mergeCell ref="I2:I8"/>
    <mergeCell ref="J2:J8"/>
    <mergeCell ref="T2:T8"/>
    <mergeCell ref="U2:U8"/>
    <mergeCell ref="N7:N8"/>
    <mergeCell ref="O7:O8"/>
    <mergeCell ref="P7:P8"/>
    <mergeCell ref="L2:L8"/>
    <mergeCell ref="M2:M8"/>
    <mergeCell ref="D2:D8"/>
    <mergeCell ref="E2:E8"/>
    <mergeCell ref="F2:F8"/>
    <mergeCell ref="G2:G8"/>
    <mergeCell ref="H2:H8"/>
    <mergeCell ref="W7:W8"/>
    <mergeCell ref="A39:X39"/>
    <mergeCell ref="X2:X8"/>
    <mergeCell ref="A4:B4"/>
    <mergeCell ref="A5:B5"/>
    <mergeCell ref="A6:B6"/>
    <mergeCell ref="A7:A8"/>
    <mergeCell ref="B7:B8"/>
    <mergeCell ref="C7:C8"/>
    <mergeCell ref="K2:K8"/>
    <mergeCell ref="Q2:Q8"/>
    <mergeCell ref="R2:R8"/>
    <mergeCell ref="S2:S8"/>
    <mergeCell ref="A1:C3"/>
    <mergeCell ref="D1:P1"/>
    <mergeCell ref="Q1:V1"/>
  </mergeCells>
  <conditionalFormatting sqref="P9:P33">
    <cfRule type="cellIs" dxfId="19" priority="1" operator="lessThan">
      <formula>0.8</formula>
    </cfRule>
  </conditionalFormatting>
  <pageMargins left="0.7" right="0.7" top="0.96875" bottom="0.75" header="0.3" footer="0.3"/>
  <pageSetup scale="73" orientation="landscape" verticalDpi="300" r:id="rId1"/>
  <headerFooter scaleWithDoc="0" alignWithMargins="0">
    <oddHeader>&amp;C&amp;G</oddHeader>
    <oddFooter xml:space="preserve">&amp;LAv.2 Sur #519 Col. Centro Ciudad Serdán Pue., Tel. 01 (245) 45 2 25 90. Correo electrónico. dir.lazaroextserdan@hotmail.com
&amp;R
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1"/>
  <sheetViews>
    <sheetView topLeftCell="C9" zoomScaleNormal="100" zoomScalePageLayoutView="90" workbookViewId="0">
      <selection activeCell="M30" sqref="M30"/>
    </sheetView>
  </sheetViews>
  <sheetFormatPr baseColWidth="10" defaultRowHeight="15" x14ac:dyDescent="0.25"/>
  <cols>
    <col min="1" max="1" width="3.5703125" bestFit="1" customWidth="1"/>
    <col min="2" max="2" width="10.85546875" bestFit="1" customWidth="1"/>
    <col min="3" max="3" width="42.140625" bestFit="1" customWidth="1"/>
    <col min="4" max="4" width="10.140625" customWidth="1"/>
    <col min="5" max="5" width="9.28515625" hidden="1" customWidth="1"/>
    <col min="6" max="6" width="6.5703125" customWidth="1"/>
    <col min="7" max="7" width="12" bestFit="1" customWidth="1"/>
    <col min="8" max="8" width="7" customWidth="1"/>
    <col min="9" max="9" width="13.7109375" bestFit="1" customWidth="1"/>
    <col min="10" max="12" width="8.5703125" customWidth="1"/>
    <col min="13" max="13" width="10.7109375" customWidth="1"/>
  </cols>
  <sheetData>
    <row r="1" spans="1:17" ht="15.75" thickBot="1" x14ac:dyDescent="0.3">
      <c r="A1" s="115" t="s">
        <v>32</v>
      </c>
      <c r="B1" s="116"/>
      <c r="C1" s="21" t="s">
        <v>33</v>
      </c>
      <c r="D1" s="100"/>
      <c r="E1" s="100"/>
      <c r="F1" s="100"/>
      <c r="G1" s="100"/>
      <c r="P1" s="98" t="s">
        <v>120</v>
      </c>
      <c r="Q1" s="98"/>
    </row>
    <row r="2" spans="1:17" ht="15.75" thickBot="1" x14ac:dyDescent="0.3">
      <c r="A2" s="117" t="s">
        <v>34</v>
      </c>
      <c r="B2" s="118"/>
      <c r="C2" s="21" t="s">
        <v>116</v>
      </c>
      <c r="D2" s="101"/>
      <c r="E2" s="101"/>
      <c r="F2" s="101"/>
      <c r="G2" s="101"/>
      <c r="H2" s="110" t="s">
        <v>112</v>
      </c>
      <c r="I2" s="110"/>
      <c r="J2" s="110"/>
      <c r="K2" s="45"/>
      <c r="L2" s="45"/>
      <c r="M2" s="111"/>
      <c r="N2" s="112"/>
      <c r="O2" s="113"/>
      <c r="P2" s="98"/>
      <c r="Q2" s="98"/>
    </row>
    <row r="3" spans="1:17" ht="15.75" thickBot="1" x14ac:dyDescent="0.3">
      <c r="A3" s="119" t="s">
        <v>35</v>
      </c>
      <c r="B3" s="119"/>
      <c r="C3" s="46">
        <v>2</v>
      </c>
      <c r="D3" s="102" t="s">
        <v>110</v>
      </c>
      <c r="E3" s="100"/>
      <c r="F3" s="100"/>
      <c r="G3" s="100"/>
      <c r="P3" s="99"/>
      <c r="Q3" s="99"/>
    </row>
    <row r="4" spans="1:17" ht="15" customHeight="1" thickBot="1" x14ac:dyDescent="0.3">
      <c r="A4" s="121" t="s">
        <v>111</v>
      </c>
      <c r="B4" s="122"/>
      <c r="C4" s="23"/>
      <c r="D4" s="105" t="s">
        <v>45</v>
      </c>
      <c r="E4" s="105"/>
      <c r="F4" s="106"/>
      <c r="G4" s="107" t="s">
        <v>46</v>
      </c>
      <c r="H4" s="109"/>
      <c r="I4" s="107" t="s">
        <v>151</v>
      </c>
      <c r="J4" s="109"/>
      <c r="K4" s="107" t="s">
        <v>142</v>
      </c>
      <c r="L4" s="109"/>
      <c r="M4" s="107" t="s">
        <v>44</v>
      </c>
      <c r="N4" s="109"/>
      <c r="O4" s="103"/>
      <c r="P4" s="104"/>
      <c r="Q4" s="104"/>
    </row>
    <row r="5" spans="1:17" x14ac:dyDescent="0.25">
      <c r="A5" s="114" t="s">
        <v>36</v>
      </c>
      <c r="B5" s="120" t="s">
        <v>37</v>
      </c>
      <c r="C5" s="114" t="s">
        <v>38</v>
      </c>
      <c r="D5" s="107"/>
      <c r="E5" s="108"/>
      <c r="F5" s="109"/>
      <c r="G5" s="17" t="s">
        <v>109</v>
      </c>
      <c r="H5" s="5">
        <v>13</v>
      </c>
      <c r="I5" s="18"/>
      <c r="J5" s="19"/>
      <c r="K5" s="39" t="s">
        <v>143</v>
      </c>
      <c r="L5" s="39">
        <v>5</v>
      </c>
      <c r="M5" s="123" t="s">
        <v>47</v>
      </c>
      <c r="N5" s="27" t="s">
        <v>48</v>
      </c>
      <c r="O5" s="84" t="s">
        <v>49</v>
      </c>
      <c r="P5" s="84" t="s">
        <v>40</v>
      </c>
      <c r="Q5" s="125" t="s">
        <v>108</v>
      </c>
    </row>
    <row r="6" spans="1:17" x14ac:dyDescent="0.25">
      <c r="A6" s="114"/>
      <c r="B6" s="120"/>
      <c r="C6" s="114"/>
      <c r="D6" s="7" t="s">
        <v>50</v>
      </c>
      <c r="E6" s="7" t="s">
        <v>51</v>
      </c>
      <c r="F6" s="8">
        <v>0.3</v>
      </c>
      <c r="G6" s="7" t="s">
        <v>52</v>
      </c>
      <c r="H6" s="8">
        <v>0.25</v>
      </c>
      <c r="I6" s="44" t="s">
        <v>47</v>
      </c>
      <c r="J6" s="9">
        <v>0.2</v>
      </c>
      <c r="K6" s="9" t="s">
        <v>52</v>
      </c>
      <c r="L6" s="9">
        <v>0.25</v>
      </c>
      <c r="M6" s="124"/>
      <c r="N6" s="28" t="s">
        <v>53</v>
      </c>
      <c r="O6" s="97"/>
      <c r="P6" s="97"/>
      <c r="Q6" s="126"/>
    </row>
    <row r="7" spans="1:17" ht="15.75" thickBot="1" x14ac:dyDescent="0.3">
      <c r="A7" s="1">
        <v>1</v>
      </c>
      <c r="B7" s="1">
        <v>201239508</v>
      </c>
      <c r="C7" s="11" t="s">
        <v>54</v>
      </c>
      <c r="D7" s="1">
        <v>6.9</v>
      </c>
      <c r="E7" s="1"/>
      <c r="F7" s="10">
        <f>SUM(D7,'2B-dos(A)'!X9)*3/10</f>
        <v>2.2200000000000002</v>
      </c>
      <c r="G7" s="1">
        <v>12</v>
      </c>
      <c r="H7" s="10">
        <f>G7*2.5/$H$5</f>
        <v>2.3076923076923075</v>
      </c>
      <c r="I7" s="1">
        <v>9.75</v>
      </c>
      <c r="J7" s="10">
        <f>I7*$J$6</f>
        <v>1.9500000000000002</v>
      </c>
      <c r="K7" s="1">
        <f>'2B-dos(A)'!V9</f>
        <v>5</v>
      </c>
      <c r="L7" s="10">
        <f>K7*2.5/$L$5</f>
        <v>2.5</v>
      </c>
      <c r="M7" s="1">
        <f>SUM(J7,H7,F7,L7)</f>
        <v>8.9776923076923083</v>
      </c>
      <c r="N7" s="10">
        <f>IF(M7&lt;6,ROUNDDOWN(M7,0),ROUND(M7,0))</f>
        <v>9</v>
      </c>
      <c r="O7" s="1">
        <f>'2B-dos(A)'!N9</f>
        <v>10</v>
      </c>
      <c r="P7" s="1">
        <f>'2B-dos(A)'!O9</f>
        <v>0</v>
      </c>
      <c r="Q7" s="53">
        <f>'2B-dos(A)'!P9</f>
        <v>1</v>
      </c>
    </row>
    <row r="8" spans="1:17" ht="15.75" thickBot="1" x14ac:dyDescent="0.3">
      <c r="A8" s="1">
        <v>2</v>
      </c>
      <c r="B8" s="1">
        <v>201215496</v>
      </c>
      <c r="C8" s="11" t="s">
        <v>55</v>
      </c>
      <c r="D8" s="1">
        <v>0</v>
      </c>
      <c r="E8" s="1"/>
      <c r="F8" s="10">
        <f>SUM(D8,'2B-dos(A)'!X10)*3/10</f>
        <v>0</v>
      </c>
      <c r="G8" s="1"/>
      <c r="H8" s="10">
        <f t="shared" ref="H8:H31" si="0">G8*2.5/$H$5</f>
        <v>0</v>
      </c>
      <c r="I8" s="1">
        <v>5</v>
      </c>
      <c r="J8" s="10">
        <f t="shared" ref="J8:J31" si="1">I8*$J$6</f>
        <v>1</v>
      </c>
      <c r="K8" s="1">
        <f>'2B-dos(A)'!V10</f>
        <v>0</v>
      </c>
      <c r="L8" s="10">
        <f t="shared" ref="L8:L31" si="2">K8*2.5/$L$5</f>
        <v>0</v>
      </c>
      <c r="M8" s="1">
        <f t="shared" ref="M8:M31" si="3">SUM(J8,H8,F8,L8)</f>
        <v>1</v>
      </c>
      <c r="N8" s="10">
        <f t="shared" ref="N8:N31" si="4">IF(M8&lt;6,ROUNDDOWN(M8,0),ROUND(M8,0))</f>
        <v>1</v>
      </c>
      <c r="O8" s="1">
        <f>'2B-dos(A)'!N10</f>
        <v>7</v>
      </c>
      <c r="P8" s="1">
        <f>'2B-dos(A)'!O10</f>
        <v>3</v>
      </c>
      <c r="Q8" s="53">
        <f>'2B-dos(A)'!P10</f>
        <v>0.7</v>
      </c>
    </row>
    <row r="9" spans="1:17" ht="15.75" thickBot="1" x14ac:dyDescent="0.3">
      <c r="A9" s="1">
        <v>3</v>
      </c>
      <c r="B9" s="1">
        <v>201213130</v>
      </c>
      <c r="C9" s="11" t="s">
        <v>56</v>
      </c>
      <c r="D9" s="1">
        <v>7.2</v>
      </c>
      <c r="E9" s="1"/>
      <c r="F9" s="10">
        <f>SUM(D9,'2B-dos(A)'!X11)*3/10</f>
        <v>2.46</v>
      </c>
      <c r="G9" s="1">
        <v>12</v>
      </c>
      <c r="H9" s="10">
        <f t="shared" si="0"/>
        <v>2.3076923076923075</v>
      </c>
      <c r="I9" s="1">
        <v>9</v>
      </c>
      <c r="J9" s="10">
        <f t="shared" si="1"/>
        <v>1.8</v>
      </c>
      <c r="K9" s="1">
        <f>'2B-dos(A)'!V11</f>
        <v>5</v>
      </c>
      <c r="L9" s="10">
        <f t="shared" si="2"/>
        <v>2.5</v>
      </c>
      <c r="M9" s="1">
        <f t="shared" si="3"/>
        <v>9.0676923076923082</v>
      </c>
      <c r="N9" s="10">
        <f t="shared" si="4"/>
        <v>9</v>
      </c>
      <c r="O9" s="1">
        <f>'2B-dos(A)'!N11</f>
        <v>10</v>
      </c>
      <c r="P9" s="1">
        <f>'2B-dos(A)'!O11</f>
        <v>0</v>
      </c>
      <c r="Q9" s="53">
        <f>'2B-dos(A)'!P11</f>
        <v>1</v>
      </c>
    </row>
    <row r="10" spans="1:17" ht="15.75" thickBot="1" x14ac:dyDescent="0.3">
      <c r="A10" s="1">
        <v>4</v>
      </c>
      <c r="B10" s="1">
        <v>201246116</v>
      </c>
      <c r="C10" s="11" t="s">
        <v>57</v>
      </c>
      <c r="D10" s="1">
        <v>8.8000000000000007</v>
      </c>
      <c r="E10" s="1"/>
      <c r="F10" s="10">
        <f>SUM(D10,'2B-dos(A)'!X12)*3/10</f>
        <v>2.9400000000000004</v>
      </c>
      <c r="G10" s="1">
        <v>12</v>
      </c>
      <c r="H10" s="10">
        <f t="shared" si="0"/>
        <v>2.3076923076923075</v>
      </c>
      <c r="I10" s="1">
        <v>9.75</v>
      </c>
      <c r="J10" s="10">
        <f t="shared" si="1"/>
        <v>1.9500000000000002</v>
      </c>
      <c r="K10" s="1">
        <f>'2B-dos(A)'!V12</f>
        <v>5</v>
      </c>
      <c r="L10" s="10">
        <f t="shared" si="2"/>
        <v>2.5</v>
      </c>
      <c r="M10" s="1">
        <f t="shared" si="3"/>
        <v>9.6976923076923072</v>
      </c>
      <c r="N10" s="10">
        <f t="shared" si="4"/>
        <v>10</v>
      </c>
      <c r="O10" s="1">
        <f>'2B-dos(A)'!N12</f>
        <v>10</v>
      </c>
      <c r="P10" s="1">
        <f>'2B-dos(A)'!O12</f>
        <v>0</v>
      </c>
      <c r="Q10" s="53">
        <f>'2B-dos(A)'!P12</f>
        <v>1</v>
      </c>
    </row>
    <row r="11" spans="1:17" ht="15.75" thickBot="1" x14ac:dyDescent="0.3">
      <c r="A11" s="1">
        <v>5</v>
      </c>
      <c r="B11" s="1">
        <v>201246763</v>
      </c>
      <c r="C11" s="11" t="s">
        <v>58</v>
      </c>
      <c r="D11" s="1">
        <v>5.5</v>
      </c>
      <c r="E11" s="1"/>
      <c r="F11" s="10">
        <f>SUM(D11,'2B-dos(A)'!X13)*3/10</f>
        <v>1.8</v>
      </c>
      <c r="G11" s="1">
        <v>10</v>
      </c>
      <c r="H11" s="10">
        <f t="shared" si="0"/>
        <v>1.9230769230769231</v>
      </c>
      <c r="I11" s="1">
        <v>5</v>
      </c>
      <c r="J11" s="10">
        <f t="shared" si="1"/>
        <v>1</v>
      </c>
      <c r="K11" s="1">
        <f>'2B-dos(A)'!V13</f>
        <v>4</v>
      </c>
      <c r="L11" s="10">
        <f t="shared" si="2"/>
        <v>2</v>
      </c>
      <c r="M11" s="1">
        <f t="shared" si="3"/>
        <v>6.7230769230769232</v>
      </c>
      <c r="N11" s="10">
        <f t="shared" si="4"/>
        <v>7</v>
      </c>
      <c r="O11" s="1">
        <f>'2B-dos(A)'!N13</f>
        <v>9</v>
      </c>
      <c r="P11" s="1">
        <f>'2B-dos(A)'!O13</f>
        <v>1</v>
      </c>
      <c r="Q11" s="53">
        <f>'2B-dos(A)'!P13</f>
        <v>0.9</v>
      </c>
    </row>
    <row r="12" spans="1:17" ht="15.75" thickBot="1" x14ac:dyDescent="0.3">
      <c r="A12" s="1">
        <v>6</v>
      </c>
      <c r="B12" s="1">
        <v>201226627</v>
      </c>
      <c r="C12" s="11" t="s">
        <v>59</v>
      </c>
      <c r="D12" s="1">
        <v>6.1</v>
      </c>
      <c r="E12" s="1"/>
      <c r="F12" s="10">
        <f>SUM(D12,'2B-dos(A)'!X14)*3/10</f>
        <v>1.9799999999999998</v>
      </c>
      <c r="G12" s="1">
        <v>12</v>
      </c>
      <c r="H12" s="10">
        <f t="shared" si="0"/>
        <v>2.3076923076923075</v>
      </c>
      <c r="I12" s="1">
        <v>9</v>
      </c>
      <c r="J12" s="10">
        <f t="shared" si="1"/>
        <v>1.8</v>
      </c>
      <c r="K12" s="1">
        <f>'2B-dos(A)'!V14</f>
        <v>4</v>
      </c>
      <c r="L12" s="10">
        <f t="shared" si="2"/>
        <v>2</v>
      </c>
      <c r="M12" s="1">
        <f t="shared" si="3"/>
        <v>8.0876923076923077</v>
      </c>
      <c r="N12" s="10">
        <f t="shared" si="4"/>
        <v>8</v>
      </c>
      <c r="O12" s="1">
        <f>'2B-dos(A)'!N14</f>
        <v>10</v>
      </c>
      <c r="P12" s="1">
        <f>'2B-dos(A)'!O14</f>
        <v>0</v>
      </c>
      <c r="Q12" s="53">
        <f>'2B-dos(A)'!P14</f>
        <v>1</v>
      </c>
    </row>
    <row r="13" spans="1:17" ht="15.75" thickBot="1" x14ac:dyDescent="0.3">
      <c r="A13" s="1">
        <v>7</v>
      </c>
      <c r="B13" s="1">
        <v>201219395</v>
      </c>
      <c r="C13" s="11" t="s">
        <v>118</v>
      </c>
      <c r="D13" s="1">
        <v>7.2</v>
      </c>
      <c r="E13" s="1"/>
      <c r="F13" s="10">
        <f>SUM(D13,'2B-dos(A)'!X15)*3/10</f>
        <v>2.61</v>
      </c>
      <c r="G13" s="1">
        <v>13</v>
      </c>
      <c r="H13" s="10">
        <f t="shared" si="0"/>
        <v>2.5</v>
      </c>
      <c r="I13" s="1">
        <v>7.5</v>
      </c>
      <c r="J13" s="10">
        <f t="shared" si="1"/>
        <v>1.5</v>
      </c>
      <c r="K13" s="1">
        <f>'2B-dos(A)'!V15</f>
        <v>5</v>
      </c>
      <c r="L13" s="10">
        <f t="shared" si="2"/>
        <v>2.5</v>
      </c>
      <c r="M13" s="1">
        <f t="shared" si="3"/>
        <v>9.11</v>
      </c>
      <c r="N13" s="10">
        <f t="shared" si="4"/>
        <v>9</v>
      </c>
      <c r="O13" s="1">
        <f>'2B-dos(A)'!N15</f>
        <v>10</v>
      </c>
      <c r="P13" s="1">
        <f>'2B-dos(A)'!O15</f>
        <v>0</v>
      </c>
      <c r="Q13" s="53">
        <f>'2B-dos(A)'!P15</f>
        <v>1</v>
      </c>
    </row>
    <row r="14" spans="1:17" ht="15.75" thickBot="1" x14ac:dyDescent="0.3">
      <c r="A14" s="1">
        <v>8</v>
      </c>
      <c r="B14" s="1">
        <v>201225812</v>
      </c>
      <c r="C14" s="11" t="s">
        <v>119</v>
      </c>
      <c r="D14" s="1">
        <v>8.8000000000000007</v>
      </c>
      <c r="E14" s="1"/>
      <c r="F14" s="10">
        <f>SUM(D14,'2B-dos(A)'!X16)*3/10</f>
        <v>2.64</v>
      </c>
      <c r="G14" s="1">
        <v>13</v>
      </c>
      <c r="H14" s="10">
        <f t="shared" si="0"/>
        <v>2.5</v>
      </c>
      <c r="I14" s="1">
        <v>7.5</v>
      </c>
      <c r="J14" s="10">
        <f t="shared" si="1"/>
        <v>1.5</v>
      </c>
      <c r="K14" s="1">
        <f>'2B-dos(A)'!V16</f>
        <v>5</v>
      </c>
      <c r="L14" s="10">
        <f t="shared" si="2"/>
        <v>2.5</v>
      </c>
      <c r="M14" s="1">
        <f t="shared" si="3"/>
        <v>9.14</v>
      </c>
      <c r="N14" s="10">
        <f t="shared" si="4"/>
        <v>9</v>
      </c>
      <c r="O14" s="1">
        <f>'2B-dos(A)'!N16</f>
        <v>10</v>
      </c>
      <c r="P14" s="1">
        <f>'2B-dos(A)'!O16</f>
        <v>0</v>
      </c>
      <c r="Q14" s="53">
        <f>'2B-dos(A)'!P16</f>
        <v>1</v>
      </c>
    </row>
    <row r="15" spans="1:17" ht="15.75" thickBot="1" x14ac:dyDescent="0.3">
      <c r="A15" s="1">
        <v>9</v>
      </c>
      <c r="B15" s="1">
        <v>201225837</v>
      </c>
      <c r="C15" s="11" t="s">
        <v>60</v>
      </c>
      <c r="D15" s="1">
        <v>6.6</v>
      </c>
      <c r="E15" s="1"/>
      <c r="F15" s="10">
        <f>SUM(D15,'2B-dos(A)'!X17)*3/10</f>
        <v>2.4299999999999997</v>
      </c>
      <c r="G15" s="1">
        <v>12</v>
      </c>
      <c r="H15" s="10">
        <f t="shared" si="0"/>
        <v>2.3076923076923075</v>
      </c>
      <c r="I15" s="1">
        <v>9</v>
      </c>
      <c r="J15" s="10">
        <f t="shared" si="1"/>
        <v>1.8</v>
      </c>
      <c r="K15" s="1">
        <f>'2B-dos(A)'!V17</f>
        <v>4</v>
      </c>
      <c r="L15" s="10">
        <f t="shared" si="2"/>
        <v>2</v>
      </c>
      <c r="M15" s="1">
        <f t="shared" si="3"/>
        <v>8.537692307692307</v>
      </c>
      <c r="N15" s="10">
        <f t="shared" si="4"/>
        <v>9</v>
      </c>
      <c r="O15" s="1">
        <f>'2B-dos(A)'!N17</f>
        <v>10</v>
      </c>
      <c r="P15" s="1">
        <f>'2B-dos(A)'!O17</f>
        <v>0</v>
      </c>
      <c r="Q15" s="53">
        <f>'2B-dos(A)'!P17</f>
        <v>1</v>
      </c>
    </row>
    <row r="16" spans="1:17" ht="15.75" thickBot="1" x14ac:dyDescent="0.3">
      <c r="A16" s="1">
        <v>10</v>
      </c>
      <c r="B16" s="1">
        <v>201247208</v>
      </c>
      <c r="C16" s="11" t="s">
        <v>61</v>
      </c>
      <c r="D16" s="1">
        <v>8.8000000000000007</v>
      </c>
      <c r="E16" s="1"/>
      <c r="F16" s="10">
        <f>SUM(D16,'2B-dos(A)'!X18)*3/10</f>
        <v>2.64</v>
      </c>
      <c r="G16" s="1">
        <v>12</v>
      </c>
      <c r="H16" s="10">
        <f t="shared" si="0"/>
        <v>2.3076923076923075</v>
      </c>
      <c r="I16" s="1">
        <v>9.1</v>
      </c>
      <c r="J16" s="10">
        <f t="shared" si="1"/>
        <v>1.82</v>
      </c>
      <c r="K16" s="1">
        <f>'2B-dos(A)'!V18</f>
        <v>5</v>
      </c>
      <c r="L16" s="10">
        <f t="shared" si="2"/>
        <v>2.5</v>
      </c>
      <c r="M16" s="1">
        <f t="shared" si="3"/>
        <v>9.2676923076923075</v>
      </c>
      <c r="N16" s="10">
        <f t="shared" si="4"/>
        <v>9</v>
      </c>
      <c r="O16" s="1">
        <f>'2B-dos(A)'!N18</f>
        <v>10</v>
      </c>
      <c r="P16" s="1">
        <f>'2B-dos(A)'!O18</f>
        <v>0</v>
      </c>
      <c r="Q16" s="53">
        <f>'2B-dos(A)'!P18</f>
        <v>1</v>
      </c>
    </row>
    <row r="17" spans="1:17" ht="15.75" thickBot="1" x14ac:dyDescent="0.3">
      <c r="A17" s="1">
        <v>11</v>
      </c>
      <c r="B17" s="1">
        <v>201232278</v>
      </c>
      <c r="C17" s="11" t="s">
        <v>62</v>
      </c>
      <c r="D17" s="1">
        <v>6.67</v>
      </c>
      <c r="E17" s="1"/>
      <c r="F17" s="10">
        <f>SUM(D17,'2B-dos(A)'!X19)*3/10</f>
        <v>2.0009999999999999</v>
      </c>
      <c r="G17" s="1">
        <v>11.5</v>
      </c>
      <c r="H17" s="10">
        <f t="shared" si="0"/>
        <v>2.2115384615384617</v>
      </c>
      <c r="I17" s="1">
        <v>5</v>
      </c>
      <c r="J17" s="10">
        <f t="shared" si="1"/>
        <v>1</v>
      </c>
      <c r="K17" s="1">
        <f>'2B-dos(A)'!V19</f>
        <v>5</v>
      </c>
      <c r="L17" s="10">
        <f t="shared" si="2"/>
        <v>2.5</v>
      </c>
      <c r="M17" s="1">
        <f t="shared" si="3"/>
        <v>7.7125384615384611</v>
      </c>
      <c r="N17" s="10">
        <f t="shared" si="4"/>
        <v>8</v>
      </c>
      <c r="O17" s="1">
        <f>'2B-dos(A)'!N19</f>
        <v>10</v>
      </c>
      <c r="P17" s="1">
        <f>'2B-dos(A)'!O19</f>
        <v>0</v>
      </c>
      <c r="Q17" s="53">
        <f>'2B-dos(A)'!P19</f>
        <v>1</v>
      </c>
    </row>
    <row r="18" spans="1:17" ht="15.75" thickBot="1" x14ac:dyDescent="0.3">
      <c r="A18" s="1">
        <v>12</v>
      </c>
      <c r="B18" s="1">
        <v>201246844</v>
      </c>
      <c r="C18" s="11" t="s">
        <v>63</v>
      </c>
      <c r="D18" s="1">
        <v>8.8000000000000007</v>
      </c>
      <c r="E18" s="1"/>
      <c r="F18" s="10">
        <f>SUM(D18,'2B-dos(A)'!X20)*3/10</f>
        <v>2.64</v>
      </c>
      <c r="G18" s="1">
        <v>13</v>
      </c>
      <c r="H18" s="10">
        <f t="shared" si="0"/>
        <v>2.5</v>
      </c>
      <c r="I18" s="1">
        <v>7.5</v>
      </c>
      <c r="J18" s="10">
        <f t="shared" si="1"/>
        <v>1.5</v>
      </c>
      <c r="K18" s="1">
        <f>'2B-dos(A)'!V20</f>
        <v>4</v>
      </c>
      <c r="L18" s="10">
        <f t="shared" si="2"/>
        <v>2</v>
      </c>
      <c r="M18" s="1">
        <f t="shared" si="3"/>
        <v>8.64</v>
      </c>
      <c r="N18" s="10">
        <f t="shared" si="4"/>
        <v>9</v>
      </c>
      <c r="O18" s="1">
        <f>'2B-dos(A)'!N20</f>
        <v>10</v>
      </c>
      <c r="P18" s="1">
        <f>'2B-dos(A)'!O20</f>
        <v>0</v>
      </c>
      <c r="Q18" s="53">
        <f>'2B-dos(A)'!P20</f>
        <v>1</v>
      </c>
    </row>
    <row r="19" spans="1:17" ht="15.75" thickBot="1" x14ac:dyDescent="0.3">
      <c r="A19" s="1">
        <v>13</v>
      </c>
      <c r="B19" s="1">
        <v>201246878</v>
      </c>
      <c r="C19" s="11" t="s">
        <v>64</v>
      </c>
      <c r="D19" s="1">
        <v>6.6</v>
      </c>
      <c r="E19" s="1"/>
      <c r="F19" s="10">
        <f>SUM(D19,'2B-dos(A)'!X21)*3/10</f>
        <v>2.13</v>
      </c>
      <c r="G19" s="1">
        <v>11</v>
      </c>
      <c r="H19" s="10">
        <f t="shared" si="0"/>
        <v>2.1153846153846154</v>
      </c>
      <c r="I19" s="1">
        <v>5</v>
      </c>
      <c r="J19" s="10">
        <f t="shared" si="1"/>
        <v>1</v>
      </c>
      <c r="K19" s="1">
        <f>'2B-dos(A)'!V21</f>
        <v>4</v>
      </c>
      <c r="L19" s="10">
        <f t="shared" si="2"/>
        <v>2</v>
      </c>
      <c r="M19" s="1">
        <f t="shared" si="3"/>
        <v>7.2453846153846158</v>
      </c>
      <c r="N19" s="10">
        <f t="shared" si="4"/>
        <v>7</v>
      </c>
      <c r="O19" s="1">
        <f>'2B-dos(A)'!N21</f>
        <v>10</v>
      </c>
      <c r="P19" s="1">
        <f>'2B-dos(A)'!O21</f>
        <v>0</v>
      </c>
      <c r="Q19" s="53">
        <f>'2B-dos(A)'!P21</f>
        <v>1</v>
      </c>
    </row>
    <row r="20" spans="1:17" ht="15.75" thickBot="1" x14ac:dyDescent="0.3">
      <c r="A20" s="1">
        <v>14</v>
      </c>
      <c r="B20" s="1">
        <v>201232483</v>
      </c>
      <c r="C20" s="11" t="s">
        <v>65</v>
      </c>
      <c r="D20" s="1">
        <v>5.5</v>
      </c>
      <c r="E20" s="1"/>
      <c r="F20" s="10">
        <f>SUM(D20,'2B-dos(A)'!X22)*3/10</f>
        <v>1.65</v>
      </c>
      <c r="G20" s="1">
        <v>12</v>
      </c>
      <c r="H20" s="10">
        <f t="shared" si="0"/>
        <v>2.3076923076923075</v>
      </c>
      <c r="I20" s="1">
        <v>0</v>
      </c>
      <c r="J20" s="10">
        <f t="shared" si="1"/>
        <v>0</v>
      </c>
      <c r="K20" s="1">
        <f>'2B-dos(A)'!V22</f>
        <v>4.5</v>
      </c>
      <c r="L20" s="10">
        <f t="shared" si="2"/>
        <v>2.25</v>
      </c>
      <c r="M20" s="1">
        <f t="shared" si="3"/>
        <v>6.207692307692307</v>
      </c>
      <c r="N20" s="10">
        <f t="shared" si="4"/>
        <v>6</v>
      </c>
      <c r="O20" s="1">
        <f>'2B-dos(A)'!N22</f>
        <v>10</v>
      </c>
      <c r="P20" s="1">
        <f>'2B-dos(A)'!O22</f>
        <v>0</v>
      </c>
      <c r="Q20" s="53">
        <f>'2B-dos(A)'!P22</f>
        <v>1</v>
      </c>
    </row>
    <row r="21" spans="1:17" ht="15.75" thickBot="1" x14ac:dyDescent="0.3">
      <c r="A21" s="1">
        <v>15</v>
      </c>
      <c r="B21" s="1">
        <v>201248101</v>
      </c>
      <c r="C21" s="11" t="s">
        <v>66</v>
      </c>
      <c r="D21" s="1">
        <v>4.0999999999999996</v>
      </c>
      <c r="E21" s="1"/>
      <c r="F21" s="10">
        <f>SUM(D21,'2B-dos(A)'!X23)*3/10</f>
        <v>1.38</v>
      </c>
      <c r="G21" s="1">
        <v>12</v>
      </c>
      <c r="H21" s="10">
        <f t="shared" si="0"/>
        <v>2.3076923076923075</v>
      </c>
      <c r="I21" s="1">
        <v>5</v>
      </c>
      <c r="J21" s="10">
        <f t="shared" si="1"/>
        <v>1</v>
      </c>
      <c r="K21" s="1">
        <f>'2B-dos(A)'!V23</f>
        <v>5</v>
      </c>
      <c r="L21" s="10">
        <f t="shared" si="2"/>
        <v>2.5</v>
      </c>
      <c r="M21" s="1">
        <f t="shared" si="3"/>
        <v>7.1876923076923074</v>
      </c>
      <c r="N21" s="10">
        <f t="shared" si="4"/>
        <v>7</v>
      </c>
      <c r="O21" s="1">
        <f>'2B-dos(A)'!N23</f>
        <v>10</v>
      </c>
      <c r="P21" s="1">
        <f>'2B-dos(A)'!O23</f>
        <v>0</v>
      </c>
      <c r="Q21" s="53">
        <f>'2B-dos(A)'!P23</f>
        <v>1</v>
      </c>
    </row>
    <row r="22" spans="1:17" ht="15.75" thickBot="1" x14ac:dyDescent="0.3">
      <c r="A22" s="1">
        <v>16</v>
      </c>
      <c r="B22" s="1">
        <v>201239620</v>
      </c>
      <c r="C22" s="11" t="s">
        <v>67</v>
      </c>
      <c r="D22" s="1">
        <v>6.9</v>
      </c>
      <c r="E22" s="1"/>
      <c r="F22" s="10">
        <f>SUM(D22,'2B-dos(A)'!X24)*3/10</f>
        <v>2.37</v>
      </c>
      <c r="G22" s="1">
        <v>12</v>
      </c>
      <c r="H22" s="10">
        <f t="shared" si="0"/>
        <v>2.3076923076923075</v>
      </c>
      <c r="I22" s="1">
        <v>9.1</v>
      </c>
      <c r="J22" s="10">
        <f t="shared" si="1"/>
        <v>1.82</v>
      </c>
      <c r="K22" s="1">
        <f>'2B-dos(A)'!V24</f>
        <v>5</v>
      </c>
      <c r="L22" s="10">
        <f t="shared" si="2"/>
        <v>2.5</v>
      </c>
      <c r="M22" s="1">
        <f t="shared" si="3"/>
        <v>8.9976923076923079</v>
      </c>
      <c r="N22" s="10">
        <f t="shared" si="4"/>
        <v>9</v>
      </c>
      <c r="O22" s="1">
        <f>'2B-dos(A)'!N24</f>
        <v>10</v>
      </c>
      <c r="P22" s="1">
        <f>'2B-dos(A)'!O24</f>
        <v>0</v>
      </c>
      <c r="Q22" s="53">
        <f>'2B-dos(A)'!P24</f>
        <v>1</v>
      </c>
    </row>
    <row r="23" spans="1:17" ht="15.75" thickBot="1" x14ac:dyDescent="0.3">
      <c r="A23" s="1">
        <v>17</v>
      </c>
      <c r="B23" s="1">
        <v>201211050</v>
      </c>
      <c r="C23" s="11" t="s">
        <v>68</v>
      </c>
      <c r="D23" s="1">
        <v>9.1</v>
      </c>
      <c r="E23" s="1"/>
      <c r="F23" s="10">
        <f>SUM(D23,'2B-dos(A)'!X25)*3/10</f>
        <v>4.08</v>
      </c>
      <c r="G23" s="1">
        <v>14</v>
      </c>
      <c r="H23" s="10">
        <f t="shared" si="0"/>
        <v>2.6923076923076925</v>
      </c>
      <c r="I23" s="1">
        <v>9</v>
      </c>
      <c r="J23" s="10">
        <f t="shared" si="1"/>
        <v>1.8</v>
      </c>
      <c r="K23" s="1">
        <f>'2B-dos(A)'!V25</f>
        <v>5</v>
      </c>
      <c r="L23" s="10">
        <f t="shared" si="2"/>
        <v>2.5</v>
      </c>
      <c r="M23" s="1">
        <f t="shared" si="3"/>
        <v>11.072307692307692</v>
      </c>
      <c r="N23" s="10">
        <v>10</v>
      </c>
      <c r="O23" s="1">
        <f>'2B-dos(A)'!N25</f>
        <v>10</v>
      </c>
      <c r="P23" s="1">
        <f>'2B-dos(A)'!O25</f>
        <v>0</v>
      </c>
      <c r="Q23" s="53">
        <f>'2B-dos(A)'!P25</f>
        <v>1</v>
      </c>
    </row>
    <row r="24" spans="1:17" ht="15.75" thickBot="1" x14ac:dyDescent="0.3">
      <c r="A24" s="1">
        <v>18</v>
      </c>
      <c r="B24" s="1">
        <v>201204801</v>
      </c>
      <c r="C24" s="11" t="s">
        <v>69</v>
      </c>
      <c r="D24" s="1">
        <v>8.3000000000000007</v>
      </c>
      <c r="E24" s="1"/>
      <c r="F24" s="10">
        <f>SUM(D24,'2B-dos(A)'!X26)*3/10</f>
        <v>3.2400000000000007</v>
      </c>
      <c r="G24" s="1">
        <v>14</v>
      </c>
      <c r="H24" s="10">
        <f t="shared" si="0"/>
        <v>2.6923076923076925</v>
      </c>
      <c r="I24" s="1">
        <v>9.75</v>
      </c>
      <c r="J24" s="10">
        <f t="shared" si="1"/>
        <v>1.9500000000000002</v>
      </c>
      <c r="K24" s="1">
        <f>'2B-dos(A)'!V26</f>
        <v>5</v>
      </c>
      <c r="L24" s="10">
        <f t="shared" si="2"/>
        <v>2.5</v>
      </c>
      <c r="M24" s="1">
        <f t="shared" si="3"/>
        <v>10.382307692307693</v>
      </c>
      <c r="N24" s="10">
        <v>10</v>
      </c>
      <c r="O24" s="1">
        <f>'2B-dos(A)'!N26</f>
        <v>10</v>
      </c>
      <c r="P24" s="1">
        <f>'2B-dos(A)'!O26</f>
        <v>0</v>
      </c>
      <c r="Q24" s="53">
        <f>'2B-dos(A)'!P26</f>
        <v>1</v>
      </c>
    </row>
    <row r="25" spans="1:17" ht="15.75" thickBot="1" x14ac:dyDescent="0.3">
      <c r="A25" s="1">
        <v>19</v>
      </c>
      <c r="B25" s="1">
        <v>201248599</v>
      </c>
      <c r="C25" s="11" t="s">
        <v>70</v>
      </c>
      <c r="D25" s="1">
        <v>0</v>
      </c>
      <c r="E25" s="1"/>
      <c r="F25" s="10">
        <f>SUM(D25,'2B-dos(A)'!X27)*3/10</f>
        <v>0</v>
      </c>
      <c r="G25" s="1">
        <v>0</v>
      </c>
      <c r="H25" s="10">
        <f t="shared" si="0"/>
        <v>0</v>
      </c>
      <c r="I25" s="1">
        <v>0</v>
      </c>
      <c r="J25" s="10">
        <f t="shared" si="1"/>
        <v>0</v>
      </c>
      <c r="K25" s="1">
        <f>'2B-dos(A)'!V27</f>
        <v>0</v>
      </c>
      <c r="L25" s="10">
        <f t="shared" si="2"/>
        <v>0</v>
      </c>
      <c r="M25" s="1">
        <f t="shared" si="3"/>
        <v>0</v>
      </c>
      <c r="N25" s="10">
        <f t="shared" si="4"/>
        <v>0</v>
      </c>
      <c r="O25" s="1">
        <f>'2B-dos(A)'!N27</f>
        <v>0</v>
      </c>
      <c r="P25" s="1">
        <f>'2B-dos(A)'!O27</f>
        <v>10</v>
      </c>
      <c r="Q25" s="53">
        <f>'2B-dos(A)'!P27</f>
        <v>0</v>
      </c>
    </row>
    <row r="26" spans="1:17" ht="15.75" thickBot="1" x14ac:dyDescent="0.3">
      <c r="A26" s="1">
        <v>20</v>
      </c>
      <c r="B26" s="1">
        <v>201213723</v>
      </c>
      <c r="C26" s="11" t="s">
        <v>71</v>
      </c>
      <c r="D26" s="1">
        <v>7.7</v>
      </c>
      <c r="E26" s="1"/>
      <c r="F26" s="10">
        <f>SUM(D26,'2B-dos(A)'!X28)*3/10</f>
        <v>2.61</v>
      </c>
      <c r="G26" s="1">
        <v>12</v>
      </c>
      <c r="H26" s="10">
        <f t="shared" si="0"/>
        <v>2.3076923076923075</v>
      </c>
      <c r="I26" s="1">
        <v>7.5</v>
      </c>
      <c r="J26" s="10">
        <f t="shared" si="1"/>
        <v>1.5</v>
      </c>
      <c r="K26" s="1">
        <f>'2B-dos(A)'!V28</f>
        <v>5</v>
      </c>
      <c r="L26" s="10">
        <f t="shared" si="2"/>
        <v>2.5</v>
      </c>
      <c r="M26" s="1">
        <f t="shared" si="3"/>
        <v>8.9176923076923078</v>
      </c>
      <c r="N26" s="10">
        <f t="shared" si="4"/>
        <v>9</v>
      </c>
      <c r="O26" s="1">
        <f>'2B-dos(A)'!N28</f>
        <v>9</v>
      </c>
      <c r="P26" s="1">
        <f>'2B-dos(A)'!O28</f>
        <v>1</v>
      </c>
      <c r="Q26" s="53">
        <f>'2B-dos(A)'!P28</f>
        <v>0.9</v>
      </c>
    </row>
    <row r="27" spans="1:17" ht="15.75" thickBot="1" x14ac:dyDescent="0.3">
      <c r="A27" s="1">
        <v>21</v>
      </c>
      <c r="B27" s="1">
        <v>201249105</v>
      </c>
      <c r="C27" s="11" t="s">
        <v>72</v>
      </c>
      <c r="D27" s="1">
        <v>8.8000000000000007</v>
      </c>
      <c r="E27" s="1"/>
      <c r="F27" s="10">
        <f>SUM(D27,'2B-dos(A)'!X29)*3/10</f>
        <v>2.9400000000000004</v>
      </c>
      <c r="G27" s="1">
        <v>12</v>
      </c>
      <c r="H27" s="10">
        <f t="shared" si="0"/>
        <v>2.3076923076923075</v>
      </c>
      <c r="I27" s="1">
        <v>9.1</v>
      </c>
      <c r="J27" s="10">
        <f t="shared" si="1"/>
        <v>1.82</v>
      </c>
      <c r="K27" s="1">
        <f>'2B-dos(A)'!V29</f>
        <v>3.5</v>
      </c>
      <c r="L27" s="10">
        <f t="shared" si="2"/>
        <v>1.75</v>
      </c>
      <c r="M27" s="1">
        <f t="shared" si="3"/>
        <v>8.8176923076923082</v>
      </c>
      <c r="N27" s="10">
        <f t="shared" si="4"/>
        <v>9</v>
      </c>
      <c r="O27" s="1">
        <f>'2B-dos(A)'!N29</f>
        <v>10</v>
      </c>
      <c r="P27" s="1">
        <f>'2B-dos(A)'!O29</f>
        <v>0</v>
      </c>
      <c r="Q27" s="53">
        <f>'2B-dos(A)'!P29</f>
        <v>1</v>
      </c>
    </row>
    <row r="28" spans="1:17" ht="15.75" thickBot="1" x14ac:dyDescent="0.3">
      <c r="A28" s="1">
        <v>22</v>
      </c>
      <c r="B28" s="1">
        <v>201207082</v>
      </c>
      <c r="C28" s="11" t="s">
        <v>73</v>
      </c>
      <c r="D28" s="1">
        <v>6.6</v>
      </c>
      <c r="E28" s="1"/>
      <c r="F28" s="10">
        <f>SUM(D28,'2B-dos(A)'!X30)*3/10</f>
        <v>2.5799999999999996</v>
      </c>
      <c r="G28" s="1">
        <v>12</v>
      </c>
      <c r="H28" s="10">
        <f t="shared" si="0"/>
        <v>2.3076923076923075</v>
      </c>
      <c r="I28" s="1">
        <v>9</v>
      </c>
      <c r="J28" s="10">
        <f t="shared" si="1"/>
        <v>1.8</v>
      </c>
      <c r="K28" s="1">
        <f>'2B-dos(A)'!V30</f>
        <v>4</v>
      </c>
      <c r="L28" s="10">
        <f t="shared" si="2"/>
        <v>2</v>
      </c>
      <c r="M28" s="1">
        <f t="shared" si="3"/>
        <v>8.6876923076923074</v>
      </c>
      <c r="N28" s="10">
        <f t="shared" si="4"/>
        <v>9</v>
      </c>
      <c r="O28" s="1">
        <f>'2B-dos(A)'!N30</f>
        <v>10</v>
      </c>
      <c r="P28" s="1">
        <f>'2B-dos(A)'!O30</f>
        <v>0</v>
      </c>
      <c r="Q28" s="53">
        <f>'2B-dos(A)'!P30</f>
        <v>1</v>
      </c>
    </row>
    <row r="29" spans="1:17" ht="15.75" thickBot="1" x14ac:dyDescent="0.3">
      <c r="A29" s="1">
        <v>23</v>
      </c>
      <c r="B29" s="1">
        <v>201232940</v>
      </c>
      <c r="C29" s="11" t="s">
        <v>74</v>
      </c>
      <c r="D29" s="1">
        <v>0</v>
      </c>
      <c r="E29" s="1"/>
      <c r="F29" s="10">
        <f>SUM(D29,'2B-dos(A)'!X31)*3/10</f>
        <v>0</v>
      </c>
      <c r="G29" s="1">
        <v>0</v>
      </c>
      <c r="H29" s="10">
        <f t="shared" si="0"/>
        <v>0</v>
      </c>
      <c r="I29" s="1">
        <v>0</v>
      </c>
      <c r="J29" s="10">
        <f t="shared" si="1"/>
        <v>0</v>
      </c>
      <c r="K29" s="1">
        <f>'2B-dos(A)'!V31</f>
        <v>0</v>
      </c>
      <c r="L29" s="10">
        <f t="shared" si="2"/>
        <v>0</v>
      </c>
      <c r="M29" s="1">
        <f t="shared" si="3"/>
        <v>0</v>
      </c>
      <c r="N29" s="10">
        <f t="shared" si="4"/>
        <v>0</v>
      </c>
      <c r="O29" s="1">
        <f>'2B-dos(A)'!N31</f>
        <v>0</v>
      </c>
      <c r="P29" s="1">
        <f>'2B-dos(A)'!O31</f>
        <v>10</v>
      </c>
      <c r="Q29" s="53">
        <f>'2B-dos(A)'!P31</f>
        <v>0</v>
      </c>
    </row>
    <row r="30" spans="1:17" ht="15.75" thickBot="1" x14ac:dyDescent="0.3">
      <c r="A30" s="1">
        <v>24</v>
      </c>
      <c r="B30" s="1">
        <v>201227267</v>
      </c>
      <c r="C30" s="11" t="s">
        <v>75</v>
      </c>
      <c r="D30" s="1">
        <v>7.7</v>
      </c>
      <c r="E30" s="1"/>
      <c r="F30" s="10">
        <f>SUM(D30,'2B-dos(A)'!X32)*3/10</f>
        <v>3.3599999999999994</v>
      </c>
      <c r="G30" s="1">
        <v>14</v>
      </c>
      <c r="H30" s="10">
        <f t="shared" si="0"/>
        <v>2.6923076923076925</v>
      </c>
      <c r="I30" s="1">
        <v>9.75</v>
      </c>
      <c r="J30" s="10">
        <f t="shared" si="1"/>
        <v>1.9500000000000002</v>
      </c>
      <c r="K30" s="1">
        <f>'2B-dos(A)'!V32</f>
        <v>5</v>
      </c>
      <c r="L30" s="10">
        <f t="shared" si="2"/>
        <v>2.5</v>
      </c>
      <c r="M30" s="1">
        <f t="shared" si="3"/>
        <v>10.502307692307692</v>
      </c>
      <c r="N30" s="10">
        <v>10</v>
      </c>
      <c r="O30" s="1">
        <f>'2B-dos(A)'!N32</f>
        <v>10</v>
      </c>
      <c r="P30" s="1">
        <f>'2B-dos(A)'!O32</f>
        <v>0</v>
      </c>
      <c r="Q30" s="53">
        <f>'2B-dos(A)'!P32</f>
        <v>1</v>
      </c>
    </row>
    <row r="31" spans="1:17" ht="15.75" thickBot="1" x14ac:dyDescent="0.3">
      <c r="A31" s="1">
        <v>25</v>
      </c>
      <c r="B31" s="1">
        <v>201227281</v>
      </c>
      <c r="C31" s="11" t="s">
        <v>76</v>
      </c>
      <c r="D31" s="1">
        <v>5.8</v>
      </c>
      <c r="E31" s="1"/>
      <c r="F31" s="10">
        <f>SUM(D31,'2B-dos(A)'!X33)*3/10</f>
        <v>2.34</v>
      </c>
      <c r="G31" s="1">
        <v>13</v>
      </c>
      <c r="H31" s="10">
        <f t="shared" si="0"/>
        <v>2.5</v>
      </c>
      <c r="I31" s="1">
        <v>9.75</v>
      </c>
      <c r="J31" s="10">
        <f t="shared" si="1"/>
        <v>1.9500000000000002</v>
      </c>
      <c r="K31" s="1">
        <f>'2B-dos(A)'!V33</f>
        <v>4</v>
      </c>
      <c r="L31" s="10">
        <f t="shared" si="2"/>
        <v>2</v>
      </c>
      <c r="M31" s="1">
        <f t="shared" si="3"/>
        <v>8.7899999999999991</v>
      </c>
      <c r="N31" s="10">
        <f t="shared" si="4"/>
        <v>9</v>
      </c>
      <c r="O31" s="1">
        <f>'2B-dos(A)'!N33</f>
        <v>10</v>
      </c>
      <c r="P31" s="1">
        <f>'2B-dos(A)'!O33</f>
        <v>0</v>
      </c>
      <c r="Q31" s="53">
        <f>'2B-dos(A)'!P33</f>
        <v>1</v>
      </c>
    </row>
  </sheetData>
  <mergeCells count="22">
    <mergeCell ref="A1:B1"/>
    <mergeCell ref="D1:G2"/>
    <mergeCell ref="P1:Q3"/>
    <mergeCell ref="A2:B2"/>
    <mergeCell ref="H2:J2"/>
    <mergeCell ref="M2:O2"/>
    <mergeCell ref="A3:B3"/>
    <mergeCell ref="D3:G3"/>
    <mergeCell ref="O4:Q4"/>
    <mergeCell ref="A5:A6"/>
    <mergeCell ref="B5:B6"/>
    <mergeCell ref="C5:C6"/>
    <mergeCell ref="M5:M6"/>
    <mergeCell ref="O5:O6"/>
    <mergeCell ref="P5:P6"/>
    <mergeCell ref="Q5:Q6"/>
    <mergeCell ref="A4:B4"/>
    <mergeCell ref="D4:F5"/>
    <mergeCell ref="G4:H4"/>
    <mergeCell ref="I4:J4"/>
    <mergeCell ref="K4:L4"/>
    <mergeCell ref="M4:N4"/>
  </mergeCells>
  <conditionalFormatting sqref="N7:N31">
    <cfRule type="cellIs" dxfId="18" priority="1" operator="lessThan">
      <formula>6</formula>
    </cfRule>
  </conditionalFormatting>
  <pageMargins left="0.7" right="0.7" top="0.96875" bottom="0.75" header="0.3" footer="0.3"/>
  <pageSetup scale="73" orientation="landscape" verticalDpi="300" r:id="rId1"/>
  <headerFooter scaleWithDoc="0" alignWithMargins="0">
    <oddHeader>&amp;C&amp;G</oddHeader>
    <oddFooter xml:space="preserve">&amp;LAv.2 Sur #519 Col. Centro Ciudad Serdán Pue., Tel. 01 (245) 45 2 25 90. Correo electrónico. dir.lazaroextserdan@hotmail.com
&amp;R
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F40"/>
  <sheetViews>
    <sheetView topLeftCell="A4" zoomScaleNormal="100" zoomScalePageLayoutView="90" workbookViewId="0">
      <selection activeCell="W16" sqref="W16"/>
    </sheetView>
  </sheetViews>
  <sheetFormatPr baseColWidth="10" defaultRowHeight="15" x14ac:dyDescent="0.25"/>
  <cols>
    <col min="1" max="1" width="3.5703125" bestFit="1" customWidth="1"/>
    <col min="3" max="3" width="44.5703125" bestFit="1" customWidth="1"/>
    <col min="4" max="19" width="3.7109375" customWidth="1"/>
    <col min="23" max="29" width="3.7109375" customWidth="1"/>
    <col min="30" max="30" width="11.42578125" customWidth="1"/>
    <col min="32" max="32" width="5.7109375" customWidth="1"/>
  </cols>
  <sheetData>
    <row r="1" spans="1:32" ht="15.75" customHeight="1" thickBot="1" x14ac:dyDescent="0.3">
      <c r="A1" s="69" t="s">
        <v>121</v>
      </c>
      <c r="B1" s="69"/>
      <c r="C1" s="69"/>
      <c r="D1" s="73" t="s">
        <v>30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5"/>
      <c r="W1" s="71" t="s">
        <v>31</v>
      </c>
      <c r="X1" s="72"/>
      <c r="Y1" s="72"/>
      <c r="Z1" s="72"/>
      <c r="AA1" s="72"/>
      <c r="AB1" s="72"/>
      <c r="AC1" s="72"/>
      <c r="AD1" s="72"/>
      <c r="AF1" s="2"/>
    </row>
    <row r="2" spans="1:32" ht="15" customHeight="1" x14ac:dyDescent="0.25">
      <c r="A2" s="69"/>
      <c r="B2" s="69"/>
      <c r="C2" s="69"/>
      <c r="D2" s="79">
        <v>41493</v>
      </c>
      <c r="E2" s="79">
        <v>41495</v>
      </c>
      <c r="F2" s="79">
        <v>41500</v>
      </c>
      <c r="G2" s="79">
        <v>41502</v>
      </c>
      <c r="H2" s="79">
        <v>41507</v>
      </c>
      <c r="I2" s="79">
        <v>41509</v>
      </c>
      <c r="J2" s="79">
        <v>41514</v>
      </c>
      <c r="K2" s="79">
        <v>41516</v>
      </c>
      <c r="L2" s="79">
        <v>41521</v>
      </c>
      <c r="M2" s="79">
        <v>41523</v>
      </c>
      <c r="N2" s="79">
        <v>41528</v>
      </c>
      <c r="O2" s="79">
        <v>41530</v>
      </c>
      <c r="P2" s="79">
        <v>41542</v>
      </c>
      <c r="Q2" s="79">
        <v>41535</v>
      </c>
      <c r="R2" s="79">
        <v>41537</v>
      </c>
      <c r="S2" s="79">
        <v>41542</v>
      </c>
      <c r="W2" s="78" t="s">
        <v>125</v>
      </c>
      <c r="X2" s="78" t="s">
        <v>126</v>
      </c>
      <c r="Y2" s="78" t="s">
        <v>138</v>
      </c>
      <c r="Z2" s="78" t="s">
        <v>137</v>
      </c>
      <c r="AA2" s="78"/>
      <c r="AB2" s="78"/>
      <c r="AC2" s="78"/>
      <c r="AF2" s="94" t="s">
        <v>113</v>
      </c>
    </row>
    <row r="3" spans="1:32" ht="15" customHeight="1" x14ac:dyDescent="0.25">
      <c r="A3" s="70"/>
      <c r="B3" s="70"/>
      <c r="C3" s="7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31" t="s">
        <v>114</v>
      </c>
      <c r="V3">
        <v>16</v>
      </c>
      <c r="W3" s="78"/>
      <c r="X3" s="78"/>
      <c r="Y3" s="78"/>
      <c r="Z3" s="78"/>
      <c r="AA3" s="78"/>
      <c r="AB3" s="78"/>
      <c r="AC3" s="78"/>
      <c r="AF3" s="94"/>
    </row>
    <row r="4" spans="1:32" x14ac:dyDescent="0.25">
      <c r="A4" s="89" t="s">
        <v>32</v>
      </c>
      <c r="B4" s="89"/>
      <c r="C4" s="4" t="s">
        <v>33</v>
      </c>
      <c r="D4" s="81"/>
      <c r="E4" s="81"/>
      <c r="F4" s="81"/>
      <c r="G4" s="81"/>
      <c r="H4" s="81"/>
      <c r="I4" s="81"/>
      <c r="J4" s="80"/>
      <c r="K4" s="81"/>
      <c r="L4" s="81"/>
      <c r="M4" s="81"/>
      <c r="N4" s="80"/>
      <c r="O4" s="81"/>
      <c r="P4" s="80"/>
      <c r="Q4" s="80"/>
      <c r="R4" s="80"/>
      <c r="S4" s="80"/>
      <c r="W4" s="78"/>
      <c r="X4" s="78"/>
      <c r="Y4" s="78"/>
      <c r="Z4" s="78"/>
      <c r="AA4" s="78"/>
      <c r="AB4" s="78"/>
      <c r="AC4" s="78"/>
      <c r="AF4" s="94"/>
    </row>
    <row r="5" spans="1:32" x14ac:dyDescent="0.25">
      <c r="A5" s="90" t="s">
        <v>34</v>
      </c>
      <c r="B5" s="90"/>
      <c r="C5" s="4" t="s">
        <v>116</v>
      </c>
      <c r="D5" s="81"/>
      <c r="E5" s="81"/>
      <c r="F5" s="81"/>
      <c r="G5" s="81"/>
      <c r="H5" s="81"/>
      <c r="I5" s="81"/>
      <c r="J5" s="80"/>
      <c r="K5" s="81"/>
      <c r="L5" s="81"/>
      <c r="M5" s="81"/>
      <c r="N5" s="80"/>
      <c r="O5" s="81"/>
      <c r="P5" s="80"/>
      <c r="Q5" s="80"/>
      <c r="R5" s="80"/>
      <c r="S5" s="80"/>
      <c r="W5" s="78"/>
      <c r="X5" s="78"/>
      <c r="Y5" s="78"/>
      <c r="Z5" s="78"/>
      <c r="AA5" s="78"/>
      <c r="AB5" s="78"/>
      <c r="AC5" s="78"/>
      <c r="AF5" s="94"/>
    </row>
    <row r="6" spans="1:32" x14ac:dyDescent="0.25">
      <c r="A6" s="90" t="s">
        <v>35</v>
      </c>
      <c r="B6" s="90"/>
      <c r="C6" s="4">
        <v>1</v>
      </c>
      <c r="D6" s="81"/>
      <c r="E6" s="81"/>
      <c r="F6" s="81"/>
      <c r="G6" s="81"/>
      <c r="H6" s="81"/>
      <c r="I6" s="81"/>
      <c r="J6" s="80"/>
      <c r="K6" s="81"/>
      <c r="L6" s="81"/>
      <c r="M6" s="81"/>
      <c r="N6" s="80"/>
      <c r="O6" s="81"/>
      <c r="P6" s="80"/>
      <c r="Q6" s="80"/>
      <c r="R6" s="80"/>
      <c r="S6" s="80"/>
      <c r="W6" s="78"/>
      <c r="X6" s="78"/>
      <c r="Y6" s="78"/>
      <c r="Z6" s="78"/>
      <c r="AA6" s="78"/>
      <c r="AB6" s="78"/>
      <c r="AC6" s="78"/>
      <c r="AF6" s="94"/>
    </row>
    <row r="7" spans="1:32" ht="15" customHeight="1" x14ac:dyDescent="0.25">
      <c r="A7" s="91" t="s">
        <v>36</v>
      </c>
      <c r="B7" s="91" t="s">
        <v>37</v>
      </c>
      <c r="C7" s="93" t="s">
        <v>38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2" t="s">
        <v>39</v>
      </c>
      <c r="U7" s="84" t="s">
        <v>40</v>
      </c>
      <c r="V7" s="86" t="s">
        <v>41</v>
      </c>
      <c r="W7" s="78"/>
      <c r="X7" s="78"/>
      <c r="Y7" s="78"/>
      <c r="Z7" s="78"/>
      <c r="AA7" s="78"/>
      <c r="AB7" s="78"/>
      <c r="AC7" s="78"/>
      <c r="AD7" s="76" t="s">
        <v>31</v>
      </c>
      <c r="AE7" s="96" t="s">
        <v>42</v>
      </c>
      <c r="AF7" s="94"/>
    </row>
    <row r="8" spans="1:32" x14ac:dyDescent="0.25">
      <c r="A8" s="92"/>
      <c r="B8" s="92"/>
      <c r="C8" s="93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3"/>
      <c r="U8" s="85"/>
      <c r="V8" s="87"/>
      <c r="W8" s="78"/>
      <c r="X8" s="78"/>
      <c r="Y8" s="78"/>
      <c r="Z8" s="78"/>
      <c r="AA8" s="78"/>
      <c r="AB8" s="78"/>
      <c r="AC8" s="78"/>
      <c r="AD8" s="77"/>
      <c r="AE8" s="96"/>
      <c r="AF8" s="95"/>
    </row>
    <row r="9" spans="1:32" ht="15.75" thickBot="1" x14ac:dyDescent="0.3">
      <c r="A9" s="1">
        <v>1</v>
      </c>
      <c r="B9" s="1">
        <v>201210901</v>
      </c>
      <c r="C9" s="11" t="s">
        <v>77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f t="shared" ref="T9:T34" si="0">SUM(D9:S9)</f>
        <v>16</v>
      </c>
      <c r="U9" s="1">
        <f t="shared" ref="U9:U34" si="1">$V$3-T9</f>
        <v>0</v>
      </c>
      <c r="V9" s="15">
        <f t="shared" ref="V9:V34" si="2">SUM(D9:S9)*100%/$V$3</f>
        <v>1</v>
      </c>
      <c r="W9" s="29">
        <v>1</v>
      </c>
      <c r="X9" s="29">
        <v>1</v>
      </c>
      <c r="Y9" s="29">
        <v>1</v>
      </c>
      <c r="Z9" s="29">
        <v>1</v>
      </c>
      <c r="AA9" s="29"/>
      <c r="AB9" s="29"/>
      <c r="AC9" s="29"/>
      <c r="AD9" s="1">
        <f t="shared" ref="AD9:AD34" si="3">SUM(W9:AC9)</f>
        <v>4</v>
      </c>
      <c r="AE9" s="1"/>
      <c r="AF9" s="1">
        <v>2</v>
      </c>
    </row>
    <row r="10" spans="1:32" ht="15.75" thickBot="1" x14ac:dyDescent="0.3">
      <c r="A10" s="1">
        <v>2</v>
      </c>
      <c r="B10" s="1">
        <v>201246260</v>
      </c>
      <c r="C10" s="11" t="s">
        <v>78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f t="shared" si="0"/>
        <v>16</v>
      </c>
      <c r="U10" s="1">
        <f t="shared" si="1"/>
        <v>0</v>
      </c>
      <c r="V10" s="15">
        <f t="shared" si="2"/>
        <v>1</v>
      </c>
      <c r="W10" s="29">
        <v>0.5</v>
      </c>
      <c r="X10" s="29">
        <v>1</v>
      </c>
      <c r="Y10" s="29">
        <v>1</v>
      </c>
      <c r="Z10" s="29">
        <v>1</v>
      </c>
      <c r="AA10" s="29"/>
      <c r="AB10" s="29"/>
      <c r="AC10" s="29"/>
      <c r="AD10" s="1">
        <f t="shared" si="3"/>
        <v>3.5</v>
      </c>
      <c r="AE10" s="1"/>
      <c r="AF10" s="1"/>
    </row>
    <row r="11" spans="1:32" ht="15.75" thickBot="1" x14ac:dyDescent="0.3">
      <c r="A11" s="1">
        <v>3</v>
      </c>
      <c r="B11" s="1">
        <v>201248901</v>
      </c>
      <c r="C11" s="11" t="s">
        <v>79</v>
      </c>
      <c r="D11" s="1">
        <v>0</v>
      </c>
      <c r="E11" s="1">
        <v>0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f t="shared" si="0"/>
        <v>14</v>
      </c>
      <c r="U11" s="1">
        <f t="shared" si="1"/>
        <v>2</v>
      </c>
      <c r="V11" s="15">
        <f t="shared" si="2"/>
        <v>0.875</v>
      </c>
      <c r="W11" s="29"/>
      <c r="X11" s="29">
        <v>0</v>
      </c>
      <c r="Y11" s="29">
        <v>1</v>
      </c>
      <c r="Z11" s="29">
        <v>1</v>
      </c>
      <c r="AA11" s="29"/>
      <c r="AB11" s="29"/>
      <c r="AC11" s="29"/>
      <c r="AD11" s="1">
        <f t="shared" si="3"/>
        <v>2</v>
      </c>
      <c r="AE11" s="1"/>
      <c r="AF11" s="1">
        <v>0.5</v>
      </c>
    </row>
    <row r="12" spans="1:32" ht="15.75" thickBot="1" x14ac:dyDescent="0.3">
      <c r="A12" s="1">
        <v>4</v>
      </c>
      <c r="B12" s="1">
        <v>201207935</v>
      </c>
      <c r="C12" s="11" t="s">
        <v>80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f t="shared" si="0"/>
        <v>16</v>
      </c>
      <c r="U12" s="1">
        <f t="shared" si="1"/>
        <v>0</v>
      </c>
      <c r="V12" s="15">
        <f t="shared" si="2"/>
        <v>1</v>
      </c>
      <c r="W12" s="29"/>
      <c r="X12" s="29">
        <v>1</v>
      </c>
      <c r="Y12" s="29">
        <v>1</v>
      </c>
      <c r="Z12" s="29">
        <v>0</v>
      </c>
      <c r="AA12" s="29"/>
      <c r="AB12" s="29"/>
      <c r="AC12" s="29"/>
      <c r="AD12" s="1">
        <f t="shared" si="3"/>
        <v>2</v>
      </c>
      <c r="AE12" s="1"/>
      <c r="AF12" s="1"/>
    </row>
    <row r="13" spans="1:32" ht="15.75" thickBot="1" x14ac:dyDescent="0.3">
      <c r="A13" s="1">
        <v>5</v>
      </c>
      <c r="B13" s="1">
        <v>201225802</v>
      </c>
      <c r="C13" s="11" t="s">
        <v>81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f t="shared" si="0"/>
        <v>16</v>
      </c>
      <c r="U13" s="1">
        <f t="shared" si="1"/>
        <v>0</v>
      </c>
      <c r="V13" s="15">
        <f t="shared" si="2"/>
        <v>1</v>
      </c>
      <c r="W13" s="29">
        <v>1</v>
      </c>
      <c r="X13" s="29">
        <v>1</v>
      </c>
      <c r="Y13" s="29">
        <v>1</v>
      </c>
      <c r="Z13" s="29">
        <v>0.5</v>
      </c>
      <c r="AA13" s="29"/>
      <c r="AB13" s="29"/>
      <c r="AC13" s="29"/>
      <c r="AD13" s="1">
        <f t="shared" si="3"/>
        <v>3.5</v>
      </c>
      <c r="AE13" s="1"/>
      <c r="AF13" s="1"/>
    </row>
    <row r="14" spans="1:32" ht="15.75" thickBot="1" x14ac:dyDescent="0.3">
      <c r="A14" s="1">
        <v>6</v>
      </c>
      <c r="B14" s="1">
        <v>201247074</v>
      </c>
      <c r="C14" s="11" t="s">
        <v>82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f t="shared" si="0"/>
        <v>16</v>
      </c>
      <c r="U14" s="1">
        <f t="shared" si="1"/>
        <v>0</v>
      </c>
      <c r="V14" s="15">
        <f t="shared" si="2"/>
        <v>1</v>
      </c>
      <c r="W14" s="29"/>
      <c r="X14" s="29">
        <v>0</v>
      </c>
      <c r="Y14" s="29">
        <v>1</v>
      </c>
      <c r="Z14" s="29">
        <v>1</v>
      </c>
      <c r="AA14" s="29"/>
      <c r="AB14" s="29"/>
      <c r="AC14" s="29"/>
      <c r="AD14" s="1">
        <f t="shared" si="3"/>
        <v>2</v>
      </c>
      <c r="AE14" s="1"/>
      <c r="AF14" s="1">
        <v>0.5</v>
      </c>
    </row>
    <row r="15" spans="1:32" ht="15.75" thickBot="1" x14ac:dyDescent="0.3">
      <c r="A15" s="1">
        <v>7</v>
      </c>
      <c r="B15" s="1">
        <v>201246959</v>
      </c>
      <c r="C15" s="11" t="s">
        <v>83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f t="shared" si="0"/>
        <v>16</v>
      </c>
      <c r="U15" s="1">
        <f t="shared" si="1"/>
        <v>0</v>
      </c>
      <c r="V15" s="15">
        <f t="shared" si="2"/>
        <v>1</v>
      </c>
      <c r="W15" s="29"/>
      <c r="X15" s="29">
        <v>0.5</v>
      </c>
      <c r="Y15" s="29">
        <v>1</v>
      </c>
      <c r="Z15" s="29">
        <v>1</v>
      </c>
      <c r="AA15" s="29"/>
      <c r="AB15" s="29"/>
      <c r="AC15" s="29"/>
      <c r="AD15" s="1">
        <f t="shared" si="3"/>
        <v>2.5</v>
      </c>
      <c r="AE15" s="1"/>
      <c r="AF15" s="1"/>
    </row>
    <row r="16" spans="1:32" ht="15.75" thickBot="1" x14ac:dyDescent="0.3">
      <c r="A16" s="1">
        <v>8</v>
      </c>
      <c r="B16" s="1">
        <v>201225840</v>
      </c>
      <c r="C16" s="11" t="s">
        <v>84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f t="shared" si="0"/>
        <v>16</v>
      </c>
      <c r="U16" s="1">
        <f t="shared" si="1"/>
        <v>0</v>
      </c>
      <c r="V16" s="15">
        <f t="shared" si="2"/>
        <v>1</v>
      </c>
      <c r="W16" s="29">
        <v>1</v>
      </c>
      <c r="X16" s="29">
        <v>1</v>
      </c>
      <c r="Y16" s="29">
        <v>1</v>
      </c>
      <c r="Z16" s="29">
        <v>0.5</v>
      </c>
      <c r="AA16" s="29"/>
      <c r="AB16" s="29"/>
      <c r="AC16" s="29"/>
      <c r="AD16" s="1">
        <f t="shared" si="3"/>
        <v>3.5</v>
      </c>
      <c r="AE16" s="1"/>
      <c r="AF16" s="1">
        <v>1</v>
      </c>
    </row>
    <row r="17" spans="1:32" ht="15.75" thickBot="1" x14ac:dyDescent="0.3">
      <c r="A17" s="1">
        <v>9</v>
      </c>
      <c r="B17" s="1">
        <v>201232227</v>
      </c>
      <c r="C17" s="11" t="s">
        <v>85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0</v>
      </c>
      <c r="S17" s="1">
        <v>1</v>
      </c>
      <c r="T17" s="1">
        <f t="shared" si="0"/>
        <v>15</v>
      </c>
      <c r="U17" s="1">
        <f t="shared" si="1"/>
        <v>1</v>
      </c>
      <c r="V17" s="15">
        <f t="shared" si="2"/>
        <v>0.9375</v>
      </c>
      <c r="W17" s="29">
        <v>1</v>
      </c>
      <c r="X17" s="29">
        <v>1</v>
      </c>
      <c r="Y17" s="29">
        <v>1</v>
      </c>
      <c r="Z17" s="29">
        <v>1</v>
      </c>
      <c r="AA17" s="29"/>
      <c r="AB17" s="29"/>
      <c r="AC17" s="29"/>
      <c r="AD17" s="1">
        <f t="shared" si="3"/>
        <v>4</v>
      </c>
      <c r="AE17" s="1"/>
      <c r="AF17" s="1">
        <v>3</v>
      </c>
    </row>
    <row r="18" spans="1:32" ht="15.75" thickBot="1" x14ac:dyDescent="0.3">
      <c r="A18" s="1">
        <v>10</v>
      </c>
      <c r="B18" s="1">
        <v>201204229</v>
      </c>
      <c r="C18" s="11" t="s">
        <v>86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f t="shared" si="0"/>
        <v>16</v>
      </c>
      <c r="U18" s="1">
        <f t="shared" si="1"/>
        <v>0</v>
      </c>
      <c r="V18" s="15">
        <f t="shared" si="2"/>
        <v>1</v>
      </c>
      <c r="W18" s="29"/>
      <c r="X18" s="29">
        <v>1</v>
      </c>
      <c r="Y18" s="29">
        <v>1</v>
      </c>
      <c r="Z18" s="29">
        <v>0</v>
      </c>
      <c r="AA18" s="29"/>
      <c r="AB18" s="29"/>
      <c r="AC18" s="29"/>
      <c r="AD18" s="1">
        <f t="shared" si="3"/>
        <v>2</v>
      </c>
      <c r="AE18" s="1"/>
      <c r="AF18" s="1">
        <v>1</v>
      </c>
    </row>
    <row r="19" spans="1:32" ht="15.75" thickBot="1" x14ac:dyDescent="0.3">
      <c r="A19" s="1">
        <v>11</v>
      </c>
      <c r="B19" s="1">
        <v>201247223</v>
      </c>
      <c r="C19" s="11" t="s">
        <v>87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f t="shared" si="0"/>
        <v>16</v>
      </c>
      <c r="U19" s="1">
        <f t="shared" si="1"/>
        <v>0</v>
      </c>
      <c r="V19" s="15">
        <f t="shared" si="2"/>
        <v>1</v>
      </c>
      <c r="W19" s="29">
        <v>0.5</v>
      </c>
      <c r="X19" s="29">
        <v>1</v>
      </c>
      <c r="Y19" s="29">
        <v>1</v>
      </c>
      <c r="Z19" s="29">
        <v>1</v>
      </c>
      <c r="AA19" s="29"/>
      <c r="AB19" s="29"/>
      <c r="AC19" s="29"/>
      <c r="AD19" s="1">
        <f t="shared" si="3"/>
        <v>3.5</v>
      </c>
      <c r="AE19" s="1"/>
      <c r="AF19" s="1"/>
    </row>
    <row r="20" spans="1:32" ht="15.75" thickBot="1" x14ac:dyDescent="0.3">
      <c r="A20" s="1">
        <v>12</v>
      </c>
      <c r="B20" s="1">
        <v>201201360</v>
      </c>
      <c r="C20" s="11" t="s">
        <v>88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f t="shared" si="0"/>
        <v>16</v>
      </c>
      <c r="U20" s="1">
        <f t="shared" si="1"/>
        <v>0</v>
      </c>
      <c r="V20" s="15">
        <f t="shared" si="2"/>
        <v>1</v>
      </c>
      <c r="W20" s="29">
        <v>1</v>
      </c>
      <c r="X20" s="29">
        <v>1</v>
      </c>
      <c r="Y20" s="29">
        <v>1</v>
      </c>
      <c r="Z20" s="29">
        <v>1</v>
      </c>
      <c r="AA20" s="29"/>
      <c r="AB20" s="29"/>
      <c r="AC20" s="29"/>
      <c r="AD20" s="1">
        <f t="shared" si="3"/>
        <v>4</v>
      </c>
      <c r="AE20" s="1"/>
      <c r="AF20" s="1"/>
    </row>
    <row r="21" spans="1:32" ht="15.75" thickBot="1" x14ac:dyDescent="0.3">
      <c r="A21" s="1">
        <v>13</v>
      </c>
      <c r="B21" s="1">
        <v>201232495</v>
      </c>
      <c r="C21" s="11" t="s">
        <v>89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f t="shared" si="0"/>
        <v>16</v>
      </c>
      <c r="U21" s="1">
        <f t="shared" si="1"/>
        <v>0</v>
      </c>
      <c r="V21" s="15">
        <f t="shared" si="2"/>
        <v>1</v>
      </c>
      <c r="W21" s="29"/>
      <c r="X21" s="29">
        <v>1</v>
      </c>
      <c r="Y21" s="29">
        <v>1</v>
      </c>
      <c r="Z21" s="29">
        <v>1</v>
      </c>
      <c r="AA21" s="29"/>
      <c r="AB21" s="29"/>
      <c r="AC21" s="29"/>
      <c r="AD21" s="1">
        <f t="shared" si="3"/>
        <v>3</v>
      </c>
      <c r="AE21" s="1"/>
      <c r="AF21" s="1"/>
    </row>
    <row r="22" spans="1:32" ht="15.75" thickBot="1" x14ac:dyDescent="0.3">
      <c r="A22" s="1">
        <v>14</v>
      </c>
      <c r="B22" s="1">
        <v>201200590</v>
      </c>
      <c r="C22" s="11" t="s">
        <v>90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f t="shared" si="0"/>
        <v>16</v>
      </c>
      <c r="U22" s="1">
        <f t="shared" si="1"/>
        <v>0</v>
      </c>
      <c r="V22" s="15">
        <f t="shared" si="2"/>
        <v>1</v>
      </c>
      <c r="W22" s="29">
        <v>1</v>
      </c>
      <c r="X22" s="29">
        <v>0</v>
      </c>
      <c r="Y22" s="29">
        <v>1</v>
      </c>
      <c r="Z22" s="29">
        <v>0</v>
      </c>
      <c r="AA22" s="29"/>
      <c r="AB22" s="29"/>
      <c r="AC22" s="29"/>
      <c r="AD22" s="1">
        <f t="shared" si="3"/>
        <v>2</v>
      </c>
      <c r="AE22" s="1"/>
      <c r="AF22" s="1">
        <v>1.5</v>
      </c>
    </row>
    <row r="23" spans="1:32" ht="15.75" thickBot="1" x14ac:dyDescent="0.3">
      <c r="A23" s="1">
        <v>15</v>
      </c>
      <c r="B23" s="1">
        <v>201226935</v>
      </c>
      <c r="C23" s="11" t="s">
        <v>91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f t="shared" si="0"/>
        <v>16</v>
      </c>
      <c r="U23" s="1">
        <f t="shared" si="1"/>
        <v>0</v>
      </c>
      <c r="V23" s="15">
        <f t="shared" si="2"/>
        <v>1</v>
      </c>
      <c r="W23" s="29">
        <v>1</v>
      </c>
      <c r="X23" s="29">
        <v>1</v>
      </c>
      <c r="Y23" s="29">
        <v>1</v>
      </c>
      <c r="Z23" s="29">
        <v>1</v>
      </c>
      <c r="AA23" s="29"/>
      <c r="AB23" s="29"/>
      <c r="AC23" s="29"/>
      <c r="AD23" s="1">
        <f t="shared" si="3"/>
        <v>4</v>
      </c>
      <c r="AE23" s="1"/>
      <c r="AF23" s="1">
        <v>0.5</v>
      </c>
    </row>
    <row r="24" spans="1:32" ht="15.75" thickBot="1" x14ac:dyDescent="0.3">
      <c r="A24" s="1">
        <v>16</v>
      </c>
      <c r="B24" s="1">
        <v>201219332</v>
      </c>
      <c r="C24" s="11" t="s">
        <v>92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f t="shared" si="0"/>
        <v>16</v>
      </c>
      <c r="U24" s="1">
        <f t="shared" si="1"/>
        <v>0</v>
      </c>
      <c r="V24" s="15">
        <f t="shared" si="2"/>
        <v>1</v>
      </c>
      <c r="W24" s="29">
        <v>0.5</v>
      </c>
      <c r="X24" s="29">
        <v>1</v>
      </c>
      <c r="Y24" s="29">
        <v>1</v>
      </c>
      <c r="Z24" s="29">
        <v>1</v>
      </c>
      <c r="AA24" s="29"/>
      <c r="AB24" s="29"/>
      <c r="AC24" s="29"/>
      <c r="AD24" s="1">
        <f t="shared" si="3"/>
        <v>3.5</v>
      </c>
      <c r="AE24" s="1"/>
      <c r="AF24" s="1">
        <v>0.5</v>
      </c>
    </row>
    <row r="25" spans="1:32" ht="15.75" thickBot="1" x14ac:dyDescent="0.3">
      <c r="A25" s="1">
        <v>17</v>
      </c>
      <c r="B25" s="1">
        <v>201248177</v>
      </c>
      <c r="C25" s="11" t="s">
        <v>93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S25" s="1">
        <v>1</v>
      </c>
      <c r="T25" s="1">
        <f t="shared" si="0"/>
        <v>16</v>
      </c>
      <c r="U25" s="1">
        <f t="shared" si="1"/>
        <v>0</v>
      </c>
      <c r="V25" s="15">
        <f t="shared" si="2"/>
        <v>1</v>
      </c>
      <c r="W25" s="29">
        <v>1</v>
      </c>
      <c r="X25" s="29">
        <v>1</v>
      </c>
      <c r="Y25" s="29">
        <v>1</v>
      </c>
      <c r="Z25" s="29">
        <v>1</v>
      </c>
      <c r="AA25" s="29"/>
      <c r="AB25" s="29"/>
      <c r="AC25" s="29"/>
      <c r="AD25" s="1">
        <f t="shared" si="3"/>
        <v>4</v>
      </c>
      <c r="AE25" s="1"/>
      <c r="AF25" s="1">
        <v>1</v>
      </c>
    </row>
    <row r="26" spans="1:32" ht="15.75" thickBot="1" x14ac:dyDescent="0.3">
      <c r="A26" s="1">
        <v>18</v>
      </c>
      <c r="B26" s="1">
        <v>201211065</v>
      </c>
      <c r="C26" s="11" t="s">
        <v>94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>
        <f t="shared" si="0"/>
        <v>16</v>
      </c>
      <c r="U26" s="1">
        <f t="shared" si="1"/>
        <v>0</v>
      </c>
      <c r="V26" s="15">
        <f t="shared" si="2"/>
        <v>1</v>
      </c>
      <c r="W26" s="29">
        <v>1</v>
      </c>
      <c r="X26" s="29">
        <v>1</v>
      </c>
      <c r="Y26" s="29">
        <v>1</v>
      </c>
      <c r="Z26" s="29">
        <v>0</v>
      </c>
      <c r="AA26" s="29"/>
      <c r="AB26" s="29"/>
      <c r="AC26" s="29"/>
      <c r="AD26" s="1">
        <f t="shared" si="3"/>
        <v>3</v>
      </c>
      <c r="AE26" s="1"/>
      <c r="AF26" s="1">
        <v>0.5</v>
      </c>
    </row>
    <row r="27" spans="1:32" ht="15.75" thickBot="1" x14ac:dyDescent="0.3">
      <c r="A27" s="1">
        <v>19</v>
      </c>
      <c r="B27" s="1">
        <v>201248569</v>
      </c>
      <c r="C27" s="11" t="s">
        <v>95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>
        <f t="shared" si="0"/>
        <v>16</v>
      </c>
      <c r="U27" s="1">
        <f t="shared" si="1"/>
        <v>0</v>
      </c>
      <c r="V27" s="15">
        <f t="shared" si="2"/>
        <v>1</v>
      </c>
      <c r="W27" s="29"/>
      <c r="X27" s="29">
        <v>1</v>
      </c>
      <c r="Y27" s="29">
        <v>1</v>
      </c>
      <c r="Z27" s="29">
        <v>1</v>
      </c>
      <c r="AA27" s="29"/>
      <c r="AB27" s="29"/>
      <c r="AC27" s="29"/>
      <c r="AD27" s="1">
        <f t="shared" si="3"/>
        <v>3</v>
      </c>
      <c r="AE27" s="1"/>
      <c r="AF27" s="1">
        <v>2</v>
      </c>
    </row>
    <row r="28" spans="1:32" ht="15.75" thickBot="1" x14ac:dyDescent="0.3">
      <c r="A28" s="1">
        <v>20</v>
      </c>
      <c r="B28" s="1">
        <v>201249238</v>
      </c>
      <c r="C28" s="11" t="s">
        <v>96</v>
      </c>
      <c r="D28" s="1">
        <v>1</v>
      </c>
      <c r="E28" s="1">
        <v>0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>
        <v>1</v>
      </c>
      <c r="S28" s="1">
        <v>1</v>
      </c>
      <c r="T28" s="1">
        <f t="shared" si="0"/>
        <v>15</v>
      </c>
      <c r="U28" s="1">
        <f t="shared" si="1"/>
        <v>1</v>
      </c>
      <c r="V28" s="15">
        <f t="shared" si="2"/>
        <v>0.9375</v>
      </c>
      <c r="W28" s="29">
        <v>0</v>
      </c>
      <c r="X28" s="29">
        <v>1</v>
      </c>
      <c r="Y28" s="29">
        <v>1</v>
      </c>
      <c r="Z28" s="29">
        <v>1</v>
      </c>
      <c r="AA28" s="29"/>
      <c r="AB28" s="29"/>
      <c r="AC28" s="29"/>
      <c r="AD28" s="1">
        <f t="shared" si="3"/>
        <v>3</v>
      </c>
      <c r="AE28" s="1"/>
      <c r="AF28" s="1">
        <v>0.5</v>
      </c>
    </row>
    <row r="29" spans="1:32" ht="15.75" thickBot="1" x14ac:dyDescent="0.3">
      <c r="A29" s="1">
        <v>21</v>
      </c>
      <c r="B29" s="1">
        <v>201201211</v>
      </c>
      <c r="C29" s="11" t="s">
        <v>97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1</v>
      </c>
      <c r="S29" s="1">
        <v>1</v>
      </c>
      <c r="T29" s="1">
        <f t="shared" si="0"/>
        <v>16</v>
      </c>
      <c r="U29" s="1">
        <f t="shared" si="1"/>
        <v>0</v>
      </c>
      <c r="V29" s="15">
        <f t="shared" si="2"/>
        <v>1</v>
      </c>
      <c r="W29" s="29">
        <v>1</v>
      </c>
      <c r="X29" s="29">
        <v>1</v>
      </c>
      <c r="Y29" s="29">
        <v>1</v>
      </c>
      <c r="Z29" s="29">
        <v>1</v>
      </c>
      <c r="AA29" s="29"/>
      <c r="AB29" s="29"/>
      <c r="AC29" s="29"/>
      <c r="AD29" s="1">
        <f t="shared" si="3"/>
        <v>4</v>
      </c>
      <c r="AE29" s="1"/>
      <c r="AF29" s="1">
        <v>1.5</v>
      </c>
    </row>
    <row r="30" spans="1:32" ht="15.75" thickBot="1" x14ac:dyDescent="0.3">
      <c r="A30" s="1">
        <v>22</v>
      </c>
      <c r="B30" s="1">
        <v>201212439</v>
      </c>
      <c r="C30" s="11" t="s">
        <v>98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1">
        <f t="shared" si="0"/>
        <v>16</v>
      </c>
      <c r="U30" s="1">
        <f t="shared" si="1"/>
        <v>0</v>
      </c>
      <c r="V30" s="15">
        <f t="shared" si="2"/>
        <v>1</v>
      </c>
      <c r="W30" s="29">
        <v>1</v>
      </c>
      <c r="X30" s="29">
        <v>1</v>
      </c>
      <c r="Y30" s="29">
        <v>1</v>
      </c>
      <c r="Z30" s="29">
        <v>1</v>
      </c>
      <c r="AA30" s="29"/>
      <c r="AB30" s="29"/>
      <c r="AC30" s="29"/>
      <c r="AD30" s="1">
        <f t="shared" si="3"/>
        <v>4</v>
      </c>
      <c r="AE30" s="1"/>
      <c r="AF30" s="1">
        <v>5</v>
      </c>
    </row>
    <row r="31" spans="1:32" ht="15.75" thickBot="1" x14ac:dyDescent="0.3">
      <c r="A31" s="1">
        <v>23</v>
      </c>
      <c r="B31" s="1">
        <v>201248922</v>
      </c>
      <c r="C31" s="11" t="s">
        <v>99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1</v>
      </c>
      <c r="T31" s="1">
        <f t="shared" si="0"/>
        <v>16</v>
      </c>
      <c r="U31" s="1">
        <f t="shared" si="1"/>
        <v>0</v>
      </c>
      <c r="V31" s="15">
        <f t="shared" si="2"/>
        <v>1</v>
      </c>
      <c r="W31" s="29">
        <v>1</v>
      </c>
      <c r="X31" s="29">
        <v>1</v>
      </c>
      <c r="Y31" s="29">
        <v>1</v>
      </c>
      <c r="Z31" s="29">
        <v>1</v>
      </c>
      <c r="AA31" s="29"/>
      <c r="AB31" s="29"/>
      <c r="AC31" s="29"/>
      <c r="AD31" s="1">
        <f t="shared" si="3"/>
        <v>4</v>
      </c>
      <c r="AE31" s="1"/>
      <c r="AF31" s="1">
        <v>1.5</v>
      </c>
    </row>
    <row r="32" spans="1:32" ht="15.75" thickBot="1" x14ac:dyDescent="0.3">
      <c r="A32" s="1">
        <v>24</v>
      </c>
      <c r="B32" s="1">
        <v>201226187</v>
      </c>
      <c r="C32" s="11" t="s">
        <v>100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f t="shared" si="0"/>
        <v>16</v>
      </c>
      <c r="U32" s="1">
        <f t="shared" si="1"/>
        <v>0</v>
      </c>
      <c r="V32" s="15">
        <f t="shared" si="2"/>
        <v>1</v>
      </c>
      <c r="W32" s="29">
        <v>1</v>
      </c>
      <c r="X32" s="29">
        <v>1</v>
      </c>
      <c r="Y32" s="29">
        <v>1</v>
      </c>
      <c r="Z32" s="29">
        <v>1</v>
      </c>
      <c r="AA32" s="29"/>
      <c r="AB32" s="29"/>
      <c r="AC32" s="29"/>
      <c r="AD32" s="1">
        <f t="shared" si="3"/>
        <v>4</v>
      </c>
      <c r="AE32" s="1"/>
      <c r="AF32" s="1">
        <v>0.5</v>
      </c>
    </row>
    <row r="33" spans="1:32" ht="15.75" thickBot="1" x14ac:dyDescent="0.3">
      <c r="A33" s="1">
        <v>25</v>
      </c>
      <c r="B33" s="1">
        <v>201249393</v>
      </c>
      <c r="C33" s="11" t="s">
        <v>101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  <c r="S33" s="1">
        <v>1</v>
      </c>
      <c r="T33" s="1">
        <f t="shared" si="0"/>
        <v>16</v>
      </c>
      <c r="U33" s="1">
        <f t="shared" si="1"/>
        <v>0</v>
      </c>
      <c r="V33" s="15">
        <f t="shared" si="2"/>
        <v>1</v>
      </c>
      <c r="W33" s="29">
        <v>0.5</v>
      </c>
      <c r="X33" s="29">
        <v>1</v>
      </c>
      <c r="Y33" s="29">
        <v>0</v>
      </c>
      <c r="Z33" s="29">
        <v>0</v>
      </c>
      <c r="AA33" s="29"/>
      <c r="AB33" s="29"/>
      <c r="AC33" s="29"/>
      <c r="AD33" s="1">
        <f t="shared" si="3"/>
        <v>1.5</v>
      </c>
      <c r="AE33" s="1"/>
      <c r="AF33" s="1"/>
    </row>
    <row r="34" spans="1:32" ht="15.75" thickBot="1" x14ac:dyDescent="0.3">
      <c r="A34" s="1">
        <v>26</v>
      </c>
      <c r="B34" s="1">
        <v>201239710</v>
      </c>
      <c r="C34" s="11" t="s">
        <v>102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>
        <v>1</v>
      </c>
      <c r="R34" s="1">
        <v>1</v>
      </c>
      <c r="S34" s="1">
        <v>1</v>
      </c>
      <c r="T34" s="1">
        <f t="shared" si="0"/>
        <v>16</v>
      </c>
      <c r="U34" s="1">
        <f t="shared" si="1"/>
        <v>0</v>
      </c>
      <c r="V34" s="15">
        <f t="shared" si="2"/>
        <v>1</v>
      </c>
      <c r="W34" s="29">
        <v>1</v>
      </c>
      <c r="X34" s="29">
        <v>1</v>
      </c>
      <c r="Y34" s="29">
        <v>1</v>
      </c>
      <c r="Z34" s="29">
        <v>1</v>
      </c>
      <c r="AA34" s="29"/>
      <c r="AB34" s="29"/>
      <c r="AC34" s="29"/>
      <c r="AD34" s="1">
        <f t="shared" si="3"/>
        <v>4</v>
      </c>
      <c r="AE34" s="1"/>
      <c r="AF34" s="1">
        <v>5</v>
      </c>
    </row>
    <row r="40" spans="1:32" x14ac:dyDescent="0.2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</row>
  </sheetData>
  <mergeCells count="39">
    <mergeCell ref="A40:AF40"/>
    <mergeCell ref="A4:B4"/>
    <mergeCell ref="A5:B5"/>
    <mergeCell ref="A6:B6"/>
    <mergeCell ref="A7:A8"/>
    <mergeCell ref="B7:B8"/>
    <mergeCell ref="C7:C8"/>
    <mergeCell ref="Y2:Y8"/>
    <mergeCell ref="Z2:Z8"/>
    <mergeCell ref="AA2:AA8"/>
    <mergeCell ref="AB2:AB8"/>
    <mergeCell ref="AC2:AC8"/>
    <mergeCell ref="AF2:AF8"/>
    <mergeCell ref="G2:G8"/>
    <mergeCell ref="T7:T8"/>
    <mergeCell ref="U7:U8"/>
    <mergeCell ref="H2:H8"/>
    <mergeCell ref="AE7:AE8"/>
    <mergeCell ref="W2:W8"/>
    <mergeCell ref="X2:X8"/>
    <mergeCell ref="V7:V8"/>
    <mergeCell ref="AD7:AD8"/>
    <mergeCell ref="I2:I8"/>
    <mergeCell ref="E2:E8"/>
    <mergeCell ref="F2:F8"/>
    <mergeCell ref="A1:C3"/>
    <mergeCell ref="D1:V1"/>
    <mergeCell ref="W1:AD1"/>
    <mergeCell ref="D2:D8"/>
    <mergeCell ref="Q2:Q8"/>
    <mergeCell ref="R2:R8"/>
    <mergeCell ref="S2:S8"/>
    <mergeCell ref="J2:J8"/>
    <mergeCell ref="K2:K8"/>
    <mergeCell ref="L2:L8"/>
    <mergeCell ref="M2:M8"/>
    <mergeCell ref="N2:N8"/>
    <mergeCell ref="O2:O8"/>
    <mergeCell ref="P2:P8"/>
  </mergeCells>
  <conditionalFormatting sqref="V9:V34">
    <cfRule type="cellIs" dxfId="17" priority="1" operator="lessThan">
      <formula>0.8</formula>
    </cfRule>
  </conditionalFormatting>
  <pageMargins left="0.7" right="0.7" top="0.96875" bottom="0.75" header="0.3" footer="0.3"/>
  <pageSetup scale="73" orientation="landscape" verticalDpi="300" r:id="rId1"/>
  <headerFooter scaleWithDoc="0" alignWithMargins="0">
    <oddHeader>&amp;C&amp;G</oddHeader>
    <oddFooter xml:space="preserve">&amp;LAv.2 Sur #519 Col. Centro Ciudad Serdán Pue., Tel. 01 (245) 45 2 25 90. Correo electrónico. dir.lazaroextserdan@hotmail.com
&amp;R
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2"/>
  <sheetViews>
    <sheetView topLeftCell="C9" zoomScaleNormal="100" zoomScalePageLayoutView="80" workbookViewId="0">
      <selection activeCell="D29" sqref="D29"/>
    </sheetView>
  </sheetViews>
  <sheetFormatPr baseColWidth="10" defaultRowHeight="15" x14ac:dyDescent="0.25"/>
  <cols>
    <col min="1" max="1" width="3.5703125" bestFit="1" customWidth="1"/>
    <col min="2" max="2" width="10.85546875" bestFit="1" customWidth="1"/>
    <col min="3" max="3" width="42.140625" bestFit="1" customWidth="1"/>
    <col min="4" max="4" width="10.140625" customWidth="1"/>
    <col min="5" max="5" width="9.28515625" hidden="1" customWidth="1"/>
    <col min="6" max="6" width="6.5703125" customWidth="1"/>
    <col min="7" max="7" width="12" bestFit="1" customWidth="1"/>
    <col min="8" max="8" width="7" customWidth="1"/>
    <col min="9" max="9" width="13.7109375" bestFit="1" customWidth="1"/>
    <col min="10" max="12" width="8.5703125" customWidth="1"/>
    <col min="13" max="13" width="10.7109375" customWidth="1"/>
  </cols>
  <sheetData>
    <row r="1" spans="1:17" ht="15.75" thickBot="1" x14ac:dyDescent="0.3">
      <c r="A1" s="115" t="s">
        <v>32</v>
      </c>
      <c r="B1" s="116"/>
      <c r="C1" s="21" t="s">
        <v>33</v>
      </c>
      <c r="D1" s="100"/>
      <c r="E1" s="100"/>
      <c r="F1" s="100"/>
      <c r="G1" s="100"/>
      <c r="P1" s="98" t="s">
        <v>121</v>
      </c>
      <c r="Q1" s="98"/>
    </row>
    <row r="2" spans="1:17" ht="15.75" thickBot="1" x14ac:dyDescent="0.3">
      <c r="A2" s="117" t="s">
        <v>34</v>
      </c>
      <c r="B2" s="118"/>
      <c r="C2" s="21" t="s">
        <v>116</v>
      </c>
      <c r="D2" s="101"/>
      <c r="E2" s="101"/>
      <c r="F2" s="101"/>
      <c r="G2" s="101"/>
      <c r="H2" s="110" t="s">
        <v>112</v>
      </c>
      <c r="I2" s="110"/>
      <c r="J2" s="110"/>
      <c r="K2" s="38"/>
      <c r="L2" s="38"/>
      <c r="M2" s="111"/>
      <c r="N2" s="112"/>
      <c r="O2" s="113"/>
      <c r="P2" s="98"/>
      <c r="Q2" s="98"/>
    </row>
    <row r="3" spans="1:17" ht="15.75" thickBot="1" x14ac:dyDescent="0.3">
      <c r="A3" s="119" t="s">
        <v>35</v>
      </c>
      <c r="B3" s="119"/>
      <c r="C3" s="22">
        <v>1</v>
      </c>
      <c r="D3" s="102" t="s">
        <v>110</v>
      </c>
      <c r="E3" s="100"/>
      <c r="F3" s="100"/>
      <c r="G3" s="100"/>
      <c r="P3" s="99"/>
      <c r="Q3" s="99"/>
    </row>
    <row r="4" spans="1:17" ht="15" customHeight="1" thickBot="1" x14ac:dyDescent="0.3">
      <c r="A4" s="121" t="s">
        <v>111</v>
      </c>
      <c r="B4" s="122"/>
      <c r="C4" s="23"/>
      <c r="D4" s="105" t="s">
        <v>45</v>
      </c>
      <c r="E4" s="105"/>
      <c r="F4" s="106"/>
      <c r="G4" s="107" t="s">
        <v>46</v>
      </c>
      <c r="H4" s="109"/>
      <c r="I4" s="107" t="s">
        <v>31</v>
      </c>
      <c r="J4" s="109"/>
      <c r="K4" s="40" t="s">
        <v>142</v>
      </c>
      <c r="L4" s="41"/>
      <c r="M4" s="107" t="s">
        <v>44</v>
      </c>
      <c r="N4" s="109"/>
      <c r="O4" s="103"/>
      <c r="P4" s="104"/>
      <c r="Q4" s="104"/>
    </row>
    <row r="5" spans="1:17" x14ac:dyDescent="0.25">
      <c r="A5" s="114" t="s">
        <v>36</v>
      </c>
      <c r="B5" s="120" t="s">
        <v>37</v>
      </c>
      <c r="C5" s="114" t="s">
        <v>38</v>
      </c>
      <c r="D5" s="107"/>
      <c r="E5" s="108"/>
      <c r="F5" s="109"/>
      <c r="G5" s="17" t="s">
        <v>109</v>
      </c>
      <c r="H5" s="5">
        <v>8</v>
      </c>
      <c r="I5" s="18" t="s">
        <v>43</v>
      </c>
      <c r="J5" s="19">
        <v>4</v>
      </c>
      <c r="K5" s="39" t="s">
        <v>143</v>
      </c>
      <c r="L5" s="39">
        <v>4</v>
      </c>
      <c r="M5" s="123" t="s">
        <v>47</v>
      </c>
      <c r="N5" s="27" t="s">
        <v>48</v>
      </c>
      <c r="O5" s="84" t="s">
        <v>49</v>
      </c>
      <c r="P5" s="84" t="s">
        <v>40</v>
      </c>
      <c r="Q5" s="125" t="s">
        <v>108</v>
      </c>
    </row>
    <row r="6" spans="1:17" x14ac:dyDescent="0.25">
      <c r="A6" s="114"/>
      <c r="B6" s="120"/>
      <c r="C6" s="114"/>
      <c r="D6" s="7" t="s">
        <v>50</v>
      </c>
      <c r="E6" s="7" t="s">
        <v>51</v>
      </c>
      <c r="F6" s="8">
        <v>0.3</v>
      </c>
      <c r="G6" s="7" t="s">
        <v>52</v>
      </c>
      <c r="H6" s="8">
        <v>0.25</v>
      </c>
      <c r="I6" s="16" t="s">
        <v>52</v>
      </c>
      <c r="J6" s="9">
        <v>0.2</v>
      </c>
      <c r="K6" s="9" t="s">
        <v>52</v>
      </c>
      <c r="L6" s="9">
        <v>0.25</v>
      </c>
      <c r="M6" s="124"/>
      <c r="N6" s="28" t="s">
        <v>53</v>
      </c>
      <c r="O6" s="97"/>
      <c r="P6" s="97"/>
      <c r="Q6" s="126"/>
    </row>
    <row r="7" spans="1:17" ht="15.75" thickBot="1" x14ac:dyDescent="0.3">
      <c r="A7" s="1">
        <v>1</v>
      </c>
      <c r="B7" s="1">
        <v>201210901</v>
      </c>
      <c r="C7" s="11" t="s">
        <v>77</v>
      </c>
      <c r="D7" s="1">
        <v>8</v>
      </c>
      <c r="E7" s="1"/>
      <c r="F7" s="10">
        <f>SUM(D7,'2C-uno(A)'!AF9)*3/10</f>
        <v>3</v>
      </c>
      <c r="G7" s="1">
        <v>6</v>
      </c>
      <c r="H7" s="10">
        <f>G7*2.5/$H$5</f>
        <v>1.875</v>
      </c>
      <c r="I7" s="1">
        <f>'2C-uno(A)'!AD9</f>
        <v>4</v>
      </c>
      <c r="J7" s="10">
        <f>I7*2/$J$5</f>
        <v>2</v>
      </c>
      <c r="K7" s="1">
        <v>4</v>
      </c>
      <c r="L7" s="10">
        <f>K7*2.5/$L$5</f>
        <v>2.5</v>
      </c>
      <c r="M7" s="1">
        <f>SUM(F7,H7,J7,L7)</f>
        <v>9.375</v>
      </c>
      <c r="N7" s="10">
        <f>IF(M7&lt;6,ROUNDDOWN(M7,0),ROUND(M7,0))</f>
        <v>9</v>
      </c>
      <c r="O7" s="1">
        <f>'2C-uno(A)'!T9</f>
        <v>16</v>
      </c>
      <c r="P7" s="1">
        <f>'2C-uno(A)'!U9</f>
        <v>0</v>
      </c>
      <c r="Q7" s="1">
        <f>'2C-uno(A)'!V9</f>
        <v>1</v>
      </c>
    </row>
    <row r="8" spans="1:17" ht="15.75" thickBot="1" x14ac:dyDescent="0.3">
      <c r="A8" s="1">
        <v>2</v>
      </c>
      <c r="B8" s="1">
        <v>201246260</v>
      </c>
      <c r="C8" s="11" t="s">
        <v>78</v>
      </c>
      <c r="D8" s="1">
        <v>4.5999999999999996</v>
      </c>
      <c r="E8" s="1"/>
      <c r="F8" s="10">
        <f>SUM(D8,'2C-uno(A)'!AF10)*3/10</f>
        <v>1.38</v>
      </c>
      <c r="G8" s="1">
        <v>5</v>
      </c>
      <c r="H8" s="10">
        <f t="shared" ref="H8:H32" si="0">G8*2.5/$H$5</f>
        <v>1.5625</v>
      </c>
      <c r="I8" s="1">
        <f>'2C-uno(A)'!AD10</f>
        <v>3.5</v>
      </c>
      <c r="J8" s="10">
        <f t="shared" ref="J8:J32" si="1">I8*2/$J$5</f>
        <v>1.75</v>
      </c>
      <c r="K8" s="1">
        <v>3</v>
      </c>
      <c r="L8" s="10">
        <f t="shared" ref="L8:L32" si="2">K8*2.5/$L$5</f>
        <v>1.875</v>
      </c>
      <c r="M8" s="1">
        <f t="shared" ref="M8:M32" si="3">SUM(F8,H8,J8,L8)</f>
        <v>6.5674999999999999</v>
      </c>
      <c r="N8" s="10">
        <f>IF(M8&lt;6,ROUNDDOWN(M8,0),ROUND(M8,0))</f>
        <v>7</v>
      </c>
      <c r="O8" s="1">
        <f>'2C-uno(A)'!T10</f>
        <v>16</v>
      </c>
      <c r="P8" s="1">
        <f>'2C-uno(A)'!U10</f>
        <v>0</v>
      </c>
      <c r="Q8" s="1">
        <f>'2C-uno(A)'!V10</f>
        <v>1</v>
      </c>
    </row>
    <row r="9" spans="1:17" ht="15.75" thickBot="1" x14ac:dyDescent="0.3">
      <c r="A9" s="1">
        <v>3</v>
      </c>
      <c r="B9" s="1">
        <v>201248901</v>
      </c>
      <c r="C9" s="11" t="s">
        <v>79</v>
      </c>
      <c r="D9" s="1">
        <v>4</v>
      </c>
      <c r="E9" s="1"/>
      <c r="F9" s="10">
        <f>SUM(D9,'2C-uno(A)'!AF11)*3/10</f>
        <v>1.35</v>
      </c>
      <c r="G9" s="1">
        <v>2</v>
      </c>
      <c r="H9" s="10">
        <f t="shared" si="0"/>
        <v>0.625</v>
      </c>
      <c r="I9" s="1">
        <f>'2C-uno(A)'!AD11</f>
        <v>2</v>
      </c>
      <c r="J9" s="10">
        <f t="shared" si="1"/>
        <v>1</v>
      </c>
      <c r="K9" s="1">
        <v>3</v>
      </c>
      <c r="L9" s="10">
        <f t="shared" si="2"/>
        <v>1.875</v>
      </c>
      <c r="M9" s="1">
        <f t="shared" si="3"/>
        <v>4.8499999999999996</v>
      </c>
      <c r="N9" s="10">
        <f t="shared" ref="N9:N31" si="4">IF(M9&lt;6,ROUNDDOWN(M9,0),ROUND(M9,0))</f>
        <v>4</v>
      </c>
      <c r="O9" s="1">
        <f>'2C-uno(A)'!T11</f>
        <v>14</v>
      </c>
      <c r="P9" s="1">
        <f>'2C-uno(A)'!U11</f>
        <v>2</v>
      </c>
      <c r="Q9" s="1">
        <f>'2C-uno(A)'!V11</f>
        <v>0.875</v>
      </c>
    </row>
    <row r="10" spans="1:17" ht="15.75" thickBot="1" x14ac:dyDescent="0.3">
      <c r="A10" s="1">
        <v>4</v>
      </c>
      <c r="B10" s="1">
        <v>201207935</v>
      </c>
      <c r="C10" s="11" t="s">
        <v>80</v>
      </c>
      <c r="D10" s="1">
        <v>3.3</v>
      </c>
      <c r="E10" s="1"/>
      <c r="F10" s="10">
        <f>SUM(D10,'2C-uno(A)'!AF12)*3/10</f>
        <v>0.98999999999999988</v>
      </c>
      <c r="G10" s="1">
        <v>7</v>
      </c>
      <c r="H10" s="10">
        <f t="shared" si="0"/>
        <v>2.1875</v>
      </c>
      <c r="I10" s="1">
        <f>'2C-uno(A)'!AD12</f>
        <v>2</v>
      </c>
      <c r="J10" s="10">
        <f t="shared" si="1"/>
        <v>1</v>
      </c>
      <c r="K10" s="1">
        <v>4</v>
      </c>
      <c r="L10" s="10">
        <f t="shared" si="2"/>
        <v>2.5</v>
      </c>
      <c r="M10" s="1">
        <f t="shared" si="3"/>
        <v>6.6775000000000002</v>
      </c>
      <c r="N10" s="10">
        <f t="shared" si="4"/>
        <v>7</v>
      </c>
      <c r="O10" s="1">
        <f>'2C-uno(A)'!T12</f>
        <v>16</v>
      </c>
      <c r="P10" s="1">
        <f>'2C-uno(A)'!U12</f>
        <v>0</v>
      </c>
      <c r="Q10" s="1">
        <f>'2C-uno(A)'!V12</f>
        <v>1</v>
      </c>
    </row>
    <row r="11" spans="1:17" ht="15.75" thickBot="1" x14ac:dyDescent="0.3">
      <c r="A11" s="1">
        <v>5</v>
      </c>
      <c r="B11" s="1">
        <v>201225802</v>
      </c>
      <c r="C11" s="11" t="s">
        <v>81</v>
      </c>
      <c r="D11" s="1">
        <v>5</v>
      </c>
      <c r="E11" s="1"/>
      <c r="F11" s="10">
        <f>SUM(D11,'2C-uno(A)'!AF13)*3/10</f>
        <v>1.5</v>
      </c>
      <c r="G11" s="1">
        <v>3</v>
      </c>
      <c r="H11" s="10">
        <f t="shared" si="0"/>
        <v>0.9375</v>
      </c>
      <c r="I11" s="1">
        <f>'2C-uno(A)'!AD13</f>
        <v>3.5</v>
      </c>
      <c r="J11" s="10">
        <f t="shared" si="1"/>
        <v>1.75</v>
      </c>
      <c r="K11" s="1">
        <v>3</v>
      </c>
      <c r="L11" s="10">
        <f t="shared" si="2"/>
        <v>1.875</v>
      </c>
      <c r="M11" s="1">
        <f t="shared" si="3"/>
        <v>6.0625</v>
      </c>
      <c r="N11" s="10">
        <f t="shared" si="4"/>
        <v>6</v>
      </c>
      <c r="O11" s="1">
        <f>'2C-uno(A)'!T13</f>
        <v>16</v>
      </c>
      <c r="P11" s="1">
        <f>'2C-uno(A)'!U13</f>
        <v>0</v>
      </c>
      <c r="Q11" s="1">
        <f>'2C-uno(A)'!V13</f>
        <v>1</v>
      </c>
    </row>
    <row r="12" spans="1:17" ht="15.75" thickBot="1" x14ac:dyDescent="0.3">
      <c r="A12" s="1">
        <v>6</v>
      </c>
      <c r="B12" s="1">
        <v>201247074</v>
      </c>
      <c r="C12" s="11" t="s">
        <v>82</v>
      </c>
      <c r="D12" s="1">
        <v>3.3</v>
      </c>
      <c r="E12" s="1"/>
      <c r="F12" s="10">
        <f>SUM(D12,'2C-uno(A)'!AF14)*3/10</f>
        <v>1.1399999999999999</v>
      </c>
      <c r="G12" s="1">
        <v>3</v>
      </c>
      <c r="H12" s="10">
        <f t="shared" si="0"/>
        <v>0.9375</v>
      </c>
      <c r="I12" s="1">
        <f>'2C-uno(A)'!AD14</f>
        <v>2</v>
      </c>
      <c r="J12" s="10">
        <f t="shared" si="1"/>
        <v>1</v>
      </c>
      <c r="K12" s="1">
        <v>3</v>
      </c>
      <c r="L12" s="10">
        <f t="shared" si="2"/>
        <v>1.875</v>
      </c>
      <c r="M12" s="1">
        <f t="shared" si="3"/>
        <v>4.9524999999999997</v>
      </c>
      <c r="N12" s="10">
        <f t="shared" si="4"/>
        <v>4</v>
      </c>
      <c r="O12" s="1">
        <f>'2C-uno(A)'!T14</f>
        <v>16</v>
      </c>
      <c r="P12" s="1">
        <f>'2C-uno(A)'!U14</f>
        <v>0</v>
      </c>
      <c r="Q12" s="1">
        <f>'2C-uno(A)'!V14</f>
        <v>1</v>
      </c>
    </row>
    <row r="13" spans="1:17" ht="15.75" thickBot="1" x14ac:dyDescent="0.3">
      <c r="A13" s="1">
        <v>7</v>
      </c>
      <c r="B13" s="1">
        <v>201246959</v>
      </c>
      <c r="C13" s="11" t="s">
        <v>83</v>
      </c>
      <c r="D13" s="1">
        <v>5</v>
      </c>
      <c r="E13" s="1"/>
      <c r="F13" s="10">
        <f>SUM(D13,'2C-uno(A)'!AF15)*3/10</f>
        <v>1.5</v>
      </c>
      <c r="G13" s="1">
        <v>6</v>
      </c>
      <c r="H13" s="10">
        <f t="shared" si="0"/>
        <v>1.875</v>
      </c>
      <c r="I13" s="1">
        <f>'2C-uno(A)'!AD15</f>
        <v>2.5</v>
      </c>
      <c r="J13" s="10">
        <f t="shared" si="1"/>
        <v>1.25</v>
      </c>
      <c r="K13" s="1">
        <v>4</v>
      </c>
      <c r="L13" s="10">
        <f t="shared" si="2"/>
        <v>2.5</v>
      </c>
      <c r="M13" s="1">
        <f t="shared" si="3"/>
        <v>7.125</v>
      </c>
      <c r="N13" s="10">
        <f t="shared" si="4"/>
        <v>7</v>
      </c>
      <c r="O13" s="1">
        <f>'2C-uno(A)'!T15</f>
        <v>16</v>
      </c>
      <c r="P13" s="1">
        <f>'2C-uno(A)'!U15</f>
        <v>0</v>
      </c>
      <c r="Q13" s="1">
        <f>'2C-uno(A)'!V15</f>
        <v>1</v>
      </c>
    </row>
    <row r="14" spans="1:17" ht="15.75" thickBot="1" x14ac:dyDescent="0.3">
      <c r="A14" s="1">
        <v>8</v>
      </c>
      <c r="B14" s="1">
        <v>201225840</v>
      </c>
      <c r="C14" s="11" t="s">
        <v>84</v>
      </c>
      <c r="D14" s="1">
        <v>2</v>
      </c>
      <c r="E14" s="1"/>
      <c r="F14" s="10">
        <f>SUM(D14,'2C-uno(A)'!AF16)*3/10</f>
        <v>0.9</v>
      </c>
      <c r="G14" s="1">
        <v>6</v>
      </c>
      <c r="H14" s="10">
        <f t="shared" si="0"/>
        <v>1.875</v>
      </c>
      <c r="I14" s="1">
        <f>'2C-uno(A)'!AD16</f>
        <v>3.5</v>
      </c>
      <c r="J14" s="10">
        <f t="shared" si="1"/>
        <v>1.75</v>
      </c>
      <c r="K14" s="1">
        <v>4</v>
      </c>
      <c r="L14" s="10">
        <f t="shared" si="2"/>
        <v>2.5</v>
      </c>
      <c r="M14" s="1">
        <f t="shared" si="3"/>
        <v>7.0250000000000004</v>
      </c>
      <c r="N14" s="10">
        <f t="shared" si="4"/>
        <v>7</v>
      </c>
      <c r="O14" s="1">
        <f>'2C-uno(A)'!T16</f>
        <v>16</v>
      </c>
      <c r="P14" s="1">
        <f>'2C-uno(A)'!U16</f>
        <v>0</v>
      </c>
      <c r="Q14" s="1">
        <f>'2C-uno(A)'!V16</f>
        <v>1</v>
      </c>
    </row>
    <row r="15" spans="1:17" ht="15.75" thickBot="1" x14ac:dyDescent="0.3">
      <c r="A15" s="1">
        <v>9</v>
      </c>
      <c r="B15" s="1">
        <v>201232227</v>
      </c>
      <c r="C15" s="11" t="s">
        <v>85</v>
      </c>
      <c r="D15" s="1">
        <v>8.6</v>
      </c>
      <c r="E15" s="1"/>
      <c r="F15" s="10">
        <f>SUM(D15,'2C-uno(A)'!AF17)*3/10</f>
        <v>3.4799999999999995</v>
      </c>
      <c r="G15" s="1">
        <v>8</v>
      </c>
      <c r="H15" s="10">
        <f t="shared" si="0"/>
        <v>2.5</v>
      </c>
      <c r="I15" s="1">
        <f>'2C-uno(A)'!AD17</f>
        <v>4</v>
      </c>
      <c r="J15" s="10">
        <f t="shared" si="1"/>
        <v>2</v>
      </c>
      <c r="K15" s="1">
        <v>4</v>
      </c>
      <c r="L15" s="10">
        <f t="shared" si="2"/>
        <v>2.5</v>
      </c>
      <c r="M15" s="1">
        <f t="shared" si="3"/>
        <v>10.48</v>
      </c>
      <c r="N15" s="10">
        <f t="shared" si="4"/>
        <v>10</v>
      </c>
      <c r="O15" s="1">
        <f>'2C-uno(A)'!T17</f>
        <v>15</v>
      </c>
      <c r="P15" s="1">
        <f>'2C-uno(A)'!U17</f>
        <v>1</v>
      </c>
      <c r="Q15" s="1">
        <f>'2C-uno(A)'!V17</f>
        <v>0.9375</v>
      </c>
    </row>
    <row r="16" spans="1:17" ht="15.75" thickBot="1" x14ac:dyDescent="0.3">
      <c r="A16" s="1">
        <v>10</v>
      </c>
      <c r="B16" s="1">
        <v>201204229</v>
      </c>
      <c r="C16" s="11" t="s">
        <v>86</v>
      </c>
      <c r="D16" s="1">
        <v>4.5999999999999996</v>
      </c>
      <c r="E16" s="1"/>
      <c r="F16" s="10">
        <f>SUM(D16,'2C-uno(A)'!AF18)*3/10</f>
        <v>1.6799999999999997</v>
      </c>
      <c r="G16" s="1">
        <v>6</v>
      </c>
      <c r="H16" s="10">
        <f t="shared" si="0"/>
        <v>1.875</v>
      </c>
      <c r="I16" s="1">
        <f>'2C-uno(A)'!AD18</f>
        <v>2</v>
      </c>
      <c r="J16" s="10">
        <f t="shared" si="1"/>
        <v>1</v>
      </c>
      <c r="K16" s="1">
        <v>3</v>
      </c>
      <c r="L16" s="10">
        <f t="shared" si="2"/>
        <v>1.875</v>
      </c>
      <c r="M16" s="1">
        <f t="shared" si="3"/>
        <v>6.43</v>
      </c>
      <c r="N16" s="10">
        <f t="shared" si="4"/>
        <v>6</v>
      </c>
      <c r="O16" s="1">
        <f>'2C-uno(A)'!T18</f>
        <v>16</v>
      </c>
      <c r="P16" s="1">
        <f>'2C-uno(A)'!U18</f>
        <v>0</v>
      </c>
      <c r="Q16" s="1">
        <f>'2C-uno(A)'!V18</f>
        <v>1</v>
      </c>
    </row>
    <row r="17" spans="1:17" ht="15.75" thickBot="1" x14ac:dyDescent="0.3">
      <c r="A17" s="1">
        <v>11</v>
      </c>
      <c r="B17" s="1">
        <v>201247223</v>
      </c>
      <c r="C17" s="11" t="s">
        <v>87</v>
      </c>
      <c r="D17" s="1">
        <v>0</v>
      </c>
      <c r="E17" s="1"/>
      <c r="F17" s="10">
        <f>SUM(D17,'2C-uno(A)'!AF19)*3/10</f>
        <v>0</v>
      </c>
      <c r="G17" s="1">
        <v>5</v>
      </c>
      <c r="H17" s="10">
        <f t="shared" si="0"/>
        <v>1.5625</v>
      </c>
      <c r="I17" s="1">
        <f>'2C-uno(A)'!AD19</f>
        <v>3.5</v>
      </c>
      <c r="J17" s="10">
        <f t="shared" si="1"/>
        <v>1.75</v>
      </c>
      <c r="K17" s="1">
        <v>4</v>
      </c>
      <c r="L17" s="10">
        <f t="shared" si="2"/>
        <v>2.5</v>
      </c>
      <c r="M17" s="1">
        <f t="shared" si="3"/>
        <v>5.8125</v>
      </c>
      <c r="N17" s="10">
        <f t="shared" si="4"/>
        <v>5</v>
      </c>
      <c r="O17" s="1">
        <f>'2C-uno(A)'!T19</f>
        <v>16</v>
      </c>
      <c r="P17" s="1">
        <f>'2C-uno(A)'!U19</f>
        <v>0</v>
      </c>
      <c r="Q17" s="1">
        <f>'2C-uno(A)'!V19</f>
        <v>1</v>
      </c>
    </row>
    <row r="18" spans="1:17" ht="15.75" thickBot="1" x14ac:dyDescent="0.3">
      <c r="A18" s="1">
        <v>12</v>
      </c>
      <c r="B18" s="1">
        <v>201201360</v>
      </c>
      <c r="C18" s="11" t="s">
        <v>88</v>
      </c>
      <c r="D18" s="1">
        <v>4</v>
      </c>
      <c r="E18" s="1"/>
      <c r="F18" s="10">
        <f>SUM(D18,'2C-uno(A)'!AF20)*3/10</f>
        <v>1.2</v>
      </c>
      <c r="G18" s="1">
        <v>4</v>
      </c>
      <c r="H18" s="10">
        <f t="shared" si="0"/>
        <v>1.25</v>
      </c>
      <c r="I18" s="1">
        <f>'2C-uno(A)'!AD20</f>
        <v>4</v>
      </c>
      <c r="J18" s="10">
        <f t="shared" si="1"/>
        <v>2</v>
      </c>
      <c r="K18" s="1">
        <v>3</v>
      </c>
      <c r="L18" s="10">
        <f t="shared" si="2"/>
        <v>1.875</v>
      </c>
      <c r="M18" s="1">
        <f t="shared" si="3"/>
        <v>6.3250000000000002</v>
      </c>
      <c r="N18" s="10">
        <f t="shared" si="4"/>
        <v>6</v>
      </c>
      <c r="O18" s="1">
        <f>'2C-uno(A)'!T20</f>
        <v>16</v>
      </c>
      <c r="P18" s="1">
        <f>'2C-uno(A)'!U20</f>
        <v>0</v>
      </c>
      <c r="Q18" s="1">
        <f>'2C-uno(A)'!V20</f>
        <v>1</v>
      </c>
    </row>
    <row r="19" spans="1:17" ht="15.75" thickBot="1" x14ac:dyDescent="0.3">
      <c r="A19" s="1">
        <v>13</v>
      </c>
      <c r="B19" s="1">
        <v>201232495</v>
      </c>
      <c r="C19" s="11" t="s">
        <v>89</v>
      </c>
      <c r="D19" s="1">
        <v>5.3</v>
      </c>
      <c r="E19" s="1"/>
      <c r="F19" s="10">
        <f>SUM(D19,'2C-uno(A)'!AF21)*3/10</f>
        <v>1.5899999999999999</v>
      </c>
      <c r="G19" s="1">
        <v>6</v>
      </c>
      <c r="H19" s="10">
        <f t="shared" si="0"/>
        <v>1.875</v>
      </c>
      <c r="I19" s="1">
        <f>'2C-uno(A)'!AD21</f>
        <v>3</v>
      </c>
      <c r="J19" s="10">
        <f t="shared" si="1"/>
        <v>1.5</v>
      </c>
      <c r="K19" s="1">
        <v>4</v>
      </c>
      <c r="L19" s="10">
        <f t="shared" si="2"/>
        <v>2.5</v>
      </c>
      <c r="M19" s="1">
        <f t="shared" si="3"/>
        <v>7.4649999999999999</v>
      </c>
      <c r="N19" s="10">
        <f t="shared" si="4"/>
        <v>7</v>
      </c>
      <c r="O19" s="1">
        <f>'2C-uno(A)'!T21</f>
        <v>16</v>
      </c>
      <c r="P19" s="1">
        <f>'2C-uno(A)'!U21</f>
        <v>0</v>
      </c>
      <c r="Q19" s="1">
        <f>'2C-uno(A)'!V21</f>
        <v>1</v>
      </c>
    </row>
    <row r="20" spans="1:17" ht="15.75" thickBot="1" x14ac:dyDescent="0.3">
      <c r="A20" s="1">
        <v>14</v>
      </c>
      <c r="B20" s="1">
        <v>201200590</v>
      </c>
      <c r="C20" s="11" t="s">
        <v>90</v>
      </c>
      <c r="D20" s="1">
        <v>3.5</v>
      </c>
      <c r="E20" s="1"/>
      <c r="F20" s="10">
        <f>SUM(D20,'2C-uno(A)'!AF22)*3/10</f>
        <v>1.5</v>
      </c>
      <c r="G20" s="1">
        <v>7</v>
      </c>
      <c r="H20" s="10">
        <f t="shared" si="0"/>
        <v>2.1875</v>
      </c>
      <c r="I20" s="1">
        <f>'2C-uno(A)'!AD22</f>
        <v>2</v>
      </c>
      <c r="J20" s="10">
        <f t="shared" si="1"/>
        <v>1</v>
      </c>
      <c r="K20" s="1">
        <v>3</v>
      </c>
      <c r="L20" s="10">
        <f t="shared" si="2"/>
        <v>1.875</v>
      </c>
      <c r="M20" s="1">
        <f t="shared" si="3"/>
        <v>6.5625</v>
      </c>
      <c r="N20" s="10">
        <f t="shared" si="4"/>
        <v>7</v>
      </c>
      <c r="O20" s="1">
        <f>'2C-uno(A)'!T22</f>
        <v>16</v>
      </c>
      <c r="P20" s="1">
        <f>'2C-uno(A)'!U22</f>
        <v>0</v>
      </c>
      <c r="Q20" s="1">
        <f>'2C-uno(A)'!V22</f>
        <v>1</v>
      </c>
    </row>
    <row r="21" spans="1:17" ht="15.75" thickBot="1" x14ac:dyDescent="0.3">
      <c r="A21" s="1">
        <v>15</v>
      </c>
      <c r="B21" s="1">
        <v>201226935</v>
      </c>
      <c r="C21" s="11" t="s">
        <v>91</v>
      </c>
      <c r="D21" s="1">
        <v>5</v>
      </c>
      <c r="E21" s="1"/>
      <c r="F21" s="10">
        <f>SUM(D21,'2C-uno(A)'!AF23)*3/10</f>
        <v>1.65</v>
      </c>
      <c r="G21" s="1">
        <v>5</v>
      </c>
      <c r="H21" s="10">
        <f t="shared" si="0"/>
        <v>1.5625</v>
      </c>
      <c r="I21" s="1">
        <v>4</v>
      </c>
      <c r="J21" s="10">
        <f t="shared" si="1"/>
        <v>2</v>
      </c>
      <c r="K21" s="1">
        <v>4</v>
      </c>
      <c r="L21" s="10">
        <f t="shared" si="2"/>
        <v>2.5</v>
      </c>
      <c r="M21" s="1">
        <f t="shared" si="3"/>
        <v>7.7125000000000004</v>
      </c>
      <c r="N21" s="10">
        <f t="shared" si="4"/>
        <v>8</v>
      </c>
      <c r="O21" s="1">
        <f>'2C-uno(A)'!T23</f>
        <v>16</v>
      </c>
      <c r="P21" s="1">
        <f>'2C-uno(A)'!U23</f>
        <v>0</v>
      </c>
      <c r="Q21" s="1">
        <f>'2C-uno(A)'!V23</f>
        <v>1</v>
      </c>
    </row>
    <row r="22" spans="1:17" ht="15.75" thickBot="1" x14ac:dyDescent="0.3">
      <c r="A22" s="1">
        <v>16</v>
      </c>
      <c r="B22" s="1">
        <v>201219332</v>
      </c>
      <c r="C22" s="11" t="s">
        <v>92</v>
      </c>
      <c r="D22" s="1">
        <v>2</v>
      </c>
      <c r="E22" s="1"/>
      <c r="F22" s="10">
        <f>SUM(D22,'2C-uno(A)'!AF24)*3/10</f>
        <v>0.75</v>
      </c>
      <c r="G22" s="1">
        <v>7</v>
      </c>
      <c r="H22" s="10">
        <f t="shared" si="0"/>
        <v>2.1875</v>
      </c>
      <c r="I22" s="1">
        <f>'2C-uno(A)'!AD24</f>
        <v>3.5</v>
      </c>
      <c r="J22" s="10">
        <f t="shared" si="1"/>
        <v>1.75</v>
      </c>
      <c r="K22" s="1">
        <v>4</v>
      </c>
      <c r="L22" s="10">
        <f t="shared" si="2"/>
        <v>2.5</v>
      </c>
      <c r="M22" s="1">
        <f t="shared" si="3"/>
        <v>7.1875</v>
      </c>
      <c r="N22" s="10">
        <f t="shared" si="4"/>
        <v>7</v>
      </c>
      <c r="O22" s="1">
        <f>'2C-uno(A)'!T24</f>
        <v>16</v>
      </c>
      <c r="P22" s="1">
        <f>'2C-uno(A)'!U24</f>
        <v>0</v>
      </c>
      <c r="Q22" s="1">
        <f>'2C-uno(A)'!V24</f>
        <v>1</v>
      </c>
    </row>
    <row r="23" spans="1:17" ht="15.75" thickBot="1" x14ac:dyDescent="0.3">
      <c r="A23" s="1">
        <v>17</v>
      </c>
      <c r="B23" s="1">
        <v>201248177</v>
      </c>
      <c r="C23" s="11" t="s">
        <v>93</v>
      </c>
      <c r="D23" s="1">
        <v>5.3</v>
      </c>
      <c r="E23" s="1"/>
      <c r="F23" s="10">
        <f>SUM(D23,'2C-uno(A)'!AF25)*3/10</f>
        <v>1.89</v>
      </c>
      <c r="G23" s="1">
        <v>6</v>
      </c>
      <c r="H23" s="10">
        <f t="shared" si="0"/>
        <v>1.875</v>
      </c>
      <c r="I23" s="1">
        <f>'2C-uno(A)'!AD25</f>
        <v>4</v>
      </c>
      <c r="J23" s="10">
        <f t="shared" si="1"/>
        <v>2</v>
      </c>
      <c r="K23" s="1">
        <v>4</v>
      </c>
      <c r="L23" s="10">
        <f t="shared" si="2"/>
        <v>2.5</v>
      </c>
      <c r="M23" s="1">
        <f t="shared" si="3"/>
        <v>8.2650000000000006</v>
      </c>
      <c r="N23" s="10">
        <f t="shared" si="4"/>
        <v>8</v>
      </c>
      <c r="O23" s="1">
        <f>'2C-uno(A)'!T25</f>
        <v>16</v>
      </c>
      <c r="P23" s="1">
        <f>'2C-uno(A)'!U25</f>
        <v>0</v>
      </c>
      <c r="Q23" s="1">
        <f>'2C-uno(A)'!V25</f>
        <v>1</v>
      </c>
    </row>
    <row r="24" spans="1:17" ht="15.75" thickBot="1" x14ac:dyDescent="0.3">
      <c r="A24" s="1">
        <v>18</v>
      </c>
      <c r="B24" s="1">
        <v>201211065</v>
      </c>
      <c r="C24" s="11" t="s">
        <v>94</v>
      </c>
      <c r="D24" s="1">
        <v>1.6</v>
      </c>
      <c r="E24" s="1"/>
      <c r="F24" s="10">
        <f>SUM(D24,'2C-uno(A)'!AF26)*3/10</f>
        <v>0.63000000000000012</v>
      </c>
      <c r="G24" s="1">
        <v>5</v>
      </c>
      <c r="H24" s="10">
        <f t="shared" si="0"/>
        <v>1.5625</v>
      </c>
      <c r="I24" s="1">
        <f>'2C-uno(A)'!AD26</f>
        <v>3</v>
      </c>
      <c r="J24" s="10">
        <f t="shared" si="1"/>
        <v>1.5</v>
      </c>
      <c r="K24" s="1">
        <v>4</v>
      </c>
      <c r="L24" s="10">
        <f t="shared" si="2"/>
        <v>2.5</v>
      </c>
      <c r="M24" s="1">
        <f t="shared" si="3"/>
        <v>6.1924999999999999</v>
      </c>
      <c r="N24" s="10">
        <f t="shared" si="4"/>
        <v>6</v>
      </c>
      <c r="O24" s="1">
        <f>'2C-uno(A)'!T26</f>
        <v>16</v>
      </c>
      <c r="P24" s="1">
        <f>'2C-uno(A)'!U26</f>
        <v>0</v>
      </c>
      <c r="Q24" s="1">
        <f>'2C-uno(A)'!V26</f>
        <v>1</v>
      </c>
    </row>
    <row r="25" spans="1:17" ht="15.75" thickBot="1" x14ac:dyDescent="0.3">
      <c r="A25" s="1">
        <v>19</v>
      </c>
      <c r="B25" s="1">
        <v>201248569</v>
      </c>
      <c r="C25" s="11" t="s">
        <v>95</v>
      </c>
      <c r="D25" s="1">
        <v>4.5999999999999996</v>
      </c>
      <c r="E25" s="1"/>
      <c r="F25" s="10">
        <f>SUM(D25,'2C-uno(A)'!AF27)*3/10</f>
        <v>1.9799999999999998</v>
      </c>
      <c r="G25" s="1">
        <v>8</v>
      </c>
      <c r="H25" s="10">
        <f t="shared" si="0"/>
        <v>2.5</v>
      </c>
      <c r="I25" s="1">
        <f>'2C-uno(A)'!AD27</f>
        <v>3</v>
      </c>
      <c r="J25" s="10">
        <f t="shared" si="1"/>
        <v>1.5</v>
      </c>
      <c r="K25" s="1">
        <v>4</v>
      </c>
      <c r="L25" s="10">
        <f t="shared" si="2"/>
        <v>2.5</v>
      </c>
      <c r="M25" s="1">
        <f t="shared" si="3"/>
        <v>8.48</v>
      </c>
      <c r="N25" s="10">
        <f t="shared" si="4"/>
        <v>8</v>
      </c>
      <c r="O25" s="1">
        <f>'2C-uno(A)'!T27</f>
        <v>16</v>
      </c>
      <c r="P25" s="1">
        <f>'2C-uno(A)'!U27</f>
        <v>0</v>
      </c>
      <c r="Q25" s="1">
        <f>'2C-uno(A)'!V27</f>
        <v>1</v>
      </c>
    </row>
    <row r="26" spans="1:17" ht="15.75" thickBot="1" x14ac:dyDescent="0.3">
      <c r="A26" s="1">
        <v>20</v>
      </c>
      <c r="B26" s="1">
        <v>201249238</v>
      </c>
      <c r="C26" s="11" t="s">
        <v>96</v>
      </c>
      <c r="D26" s="1">
        <v>4.3</v>
      </c>
      <c r="E26" s="1"/>
      <c r="F26" s="10">
        <f>SUM(D26,'2C-uno(A)'!AF28)*3/10</f>
        <v>1.44</v>
      </c>
      <c r="G26" s="1">
        <v>4.5</v>
      </c>
      <c r="H26" s="10">
        <f t="shared" si="0"/>
        <v>1.40625</v>
      </c>
      <c r="I26" s="1">
        <f>'2C-uno(A)'!AD28</f>
        <v>3</v>
      </c>
      <c r="J26" s="10">
        <f t="shared" si="1"/>
        <v>1.5</v>
      </c>
      <c r="K26" s="1">
        <v>4</v>
      </c>
      <c r="L26" s="10">
        <f t="shared" si="2"/>
        <v>2.5</v>
      </c>
      <c r="M26" s="1">
        <f t="shared" si="3"/>
        <v>6.8462499999999995</v>
      </c>
      <c r="N26" s="10">
        <f t="shared" si="4"/>
        <v>7</v>
      </c>
      <c r="O26" s="1">
        <f>'2C-uno(A)'!T28</f>
        <v>15</v>
      </c>
      <c r="P26" s="1">
        <f>'2C-uno(A)'!U28</f>
        <v>1</v>
      </c>
      <c r="Q26" s="1">
        <f>'2C-uno(A)'!V28</f>
        <v>0.9375</v>
      </c>
    </row>
    <row r="27" spans="1:17" ht="15.75" thickBot="1" x14ac:dyDescent="0.3">
      <c r="A27" s="1">
        <v>21</v>
      </c>
      <c r="B27" s="1">
        <v>201201211</v>
      </c>
      <c r="C27" s="11" t="s">
        <v>97</v>
      </c>
      <c r="D27" s="1">
        <v>4</v>
      </c>
      <c r="E27" s="1"/>
      <c r="F27" s="10">
        <f>SUM(D27,'2C-uno(A)'!AF29)*3/10</f>
        <v>1.65</v>
      </c>
      <c r="G27" s="1">
        <v>5</v>
      </c>
      <c r="H27" s="10">
        <f t="shared" si="0"/>
        <v>1.5625</v>
      </c>
      <c r="I27" s="1">
        <f>'2C-uno(A)'!AD29</f>
        <v>4</v>
      </c>
      <c r="J27" s="10">
        <f t="shared" si="1"/>
        <v>2</v>
      </c>
      <c r="K27" s="1">
        <v>4</v>
      </c>
      <c r="L27" s="10">
        <f t="shared" si="2"/>
        <v>2.5</v>
      </c>
      <c r="M27" s="1">
        <f t="shared" si="3"/>
        <v>7.7125000000000004</v>
      </c>
      <c r="N27" s="10">
        <f t="shared" si="4"/>
        <v>8</v>
      </c>
      <c r="O27" s="1">
        <f>'2C-uno(A)'!T29</f>
        <v>16</v>
      </c>
      <c r="P27" s="1">
        <f>'2C-uno(A)'!U29</f>
        <v>0</v>
      </c>
      <c r="Q27" s="1">
        <f>'2C-uno(A)'!V29</f>
        <v>1</v>
      </c>
    </row>
    <row r="28" spans="1:17" ht="15.75" thickBot="1" x14ac:dyDescent="0.3">
      <c r="A28" s="1">
        <v>22</v>
      </c>
      <c r="B28" s="1">
        <v>201212439</v>
      </c>
      <c r="C28" s="11" t="s">
        <v>98</v>
      </c>
      <c r="D28" s="1">
        <v>3.5</v>
      </c>
      <c r="E28" s="1"/>
      <c r="F28" s="10">
        <f>SUM(D28,'2C-uno(A)'!AF30)*3/10</f>
        <v>2.5499999999999998</v>
      </c>
      <c r="G28" s="1">
        <v>8</v>
      </c>
      <c r="H28" s="10">
        <f t="shared" si="0"/>
        <v>2.5</v>
      </c>
      <c r="I28" s="1">
        <f>'2C-uno(A)'!AD30</f>
        <v>4</v>
      </c>
      <c r="J28" s="10">
        <f t="shared" si="1"/>
        <v>2</v>
      </c>
      <c r="K28" s="1">
        <v>4</v>
      </c>
      <c r="L28" s="10">
        <f t="shared" si="2"/>
        <v>2.5</v>
      </c>
      <c r="M28" s="1">
        <f t="shared" si="3"/>
        <v>9.5500000000000007</v>
      </c>
      <c r="N28" s="10">
        <f t="shared" si="4"/>
        <v>10</v>
      </c>
      <c r="O28" s="1">
        <f>'2C-uno(A)'!T30</f>
        <v>16</v>
      </c>
      <c r="P28" s="1">
        <f>'2C-uno(A)'!U30</f>
        <v>0</v>
      </c>
      <c r="Q28" s="1">
        <f>'2C-uno(A)'!V30</f>
        <v>1</v>
      </c>
    </row>
    <row r="29" spans="1:17" ht="15.75" thickBot="1" x14ac:dyDescent="0.3">
      <c r="A29" s="1">
        <v>23</v>
      </c>
      <c r="B29" s="1">
        <v>201248922</v>
      </c>
      <c r="C29" s="11" t="s">
        <v>99</v>
      </c>
      <c r="D29" s="1">
        <v>4</v>
      </c>
      <c r="E29" s="1"/>
      <c r="F29" s="10">
        <f>SUM(D29,'2C-uno(A)'!AF31)*3/10</f>
        <v>1.65</v>
      </c>
      <c r="G29" s="1">
        <v>6.5</v>
      </c>
      <c r="H29" s="10">
        <f t="shared" si="0"/>
        <v>2.03125</v>
      </c>
      <c r="I29" s="1">
        <f>'2C-uno(A)'!AD31</f>
        <v>4</v>
      </c>
      <c r="J29" s="10">
        <f t="shared" si="1"/>
        <v>2</v>
      </c>
      <c r="K29" s="1">
        <v>4</v>
      </c>
      <c r="L29" s="10">
        <f t="shared" si="2"/>
        <v>2.5</v>
      </c>
      <c r="M29" s="1">
        <f t="shared" si="3"/>
        <v>8.1812500000000004</v>
      </c>
      <c r="N29" s="10">
        <f t="shared" si="4"/>
        <v>8</v>
      </c>
      <c r="O29" s="1">
        <f>'2C-uno(A)'!T31</f>
        <v>16</v>
      </c>
      <c r="P29" s="1">
        <f>'2C-uno(A)'!U31</f>
        <v>0</v>
      </c>
      <c r="Q29" s="1">
        <f>'2C-uno(A)'!V31</f>
        <v>1</v>
      </c>
    </row>
    <row r="30" spans="1:17" ht="15.75" thickBot="1" x14ac:dyDescent="0.3">
      <c r="A30" s="1">
        <v>24</v>
      </c>
      <c r="B30" s="1">
        <v>201226187</v>
      </c>
      <c r="C30" s="11" t="s">
        <v>100</v>
      </c>
      <c r="D30" s="1">
        <v>8</v>
      </c>
      <c r="E30" s="1"/>
      <c r="F30" s="10">
        <f>SUM(D30,'2C-uno(A)'!AF32)*3/10</f>
        <v>2.5499999999999998</v>
      </c>
      <c r="G30" s="1">
        <v>6</v>
      </c>
      <c r="H30" s="10">
        <f t="shared" si="0"/>
        <v>1.875</v>
      </c>
      <c r="I30" s="1">
        <f>'2C-uno(A)'!AD32</f>
        <v>4</v>
      </c>
      <c r="J30" s="10">
        <f t="shared" si="1"/>
        <v>2</v>
      </c>
      <c r="K30" s="1">
        <v>4</v>
      </c>
      <c r="L30" s="10">
        <f t="shared" si="2"/>
        <v>2.5</v>
      </c>
      <c r="M30" s="1">
        <f t="shared" si="3"/>
        <v>8.9250000000000007</v>
      </c>
      <c r="N30" s="10">
        <f t="shared" si="4"/>
        <v>9</v>
      </c>
      <c r="O30" s="1">
        <f>'2C-uno(A)'!T32</f>
        <v>16</v>
      </c>
      <c r="P30" s="1">
        <f>'2C-uno(A)'!U32</f>
        <v>0</v>
      </c>
      <c r="Q30" s="1">
        <f>'2C-uno(A)'!V32</f>
        <v>1</v>
      </c>
    </row>
    <row r="31" spans="1:17" ht="15.75" thickBot="1" x14ac:dyDescent="0.3">
      <c r="A31" s="1">
        <v>25</v>
      </c>
      <c r="B31" s="1">
        <v>201249393</v>
      </c>
      <c r="C31" s="11" t="s">
        <v>101</v>
      </c>
      <c r="D31" s="1">
        <v>4.5999999999999996</v>
      </c>
      <c r="E31" s="1"/>
      <c r="F31" s="10">
        <f>SUM(D31,'2C-uno(A)'!AF33)*3/10</f>
        <v>1.38</v>
      </c>
      <c r="G31" s="1">
        <v>7</v>
      </c>
      <c r="H31" s="10">
        <f t="shared" si="0"/>
        <v>2.1875</v>
      </c>
      <c r="I31" s="1">
        <f>'2C-uno(A)'!AD33</f>
        <v>1.5</v>
      </c>
      <c r="J31" s="10">
        <f t="shared" si="1"/>
        <v>0.75</v>
      </c>
      <c r="K31" s="1">
        <v>4</v>
      </c>
      <c r="L31" s="10">
        <f t="shared" si="2"/>
        <v>2.5</v>
      </c>
      <c r="M31" s="1">
        <f t="shared" si="3"/>
        <v>6.8174999999999999</v>
      </c>
      <c r="N31" s="10">
        <f t="shared" si="4"/>
        <v>7</v>
      </c>
      <c r="O31" s="1">
        <f>'2C-uno(A)'!T33</f>
        <v>16</v>
      </c>
      <c r="P31" s="1">
        <f>'2C-uno(A)'!U33</f>
        <v>0</v>
      </c>
      <c r="Q31" s="1">
        <f>'2C-uno(A)'!V33</f>
        <v>1</v>
      </c>
    </row>
    <row r="32" spans="1:17" ht="15.75" thickBot="1" x14ac:dyDescent="0.3">
      <c r="A32" s="1">
        <v>26</v>
      </c>
      <c r="B32" s="1">
        <v>201239710</v>
      </c>
      <c r="C32" s="11" t="s">
        <v>102</v>
      </c>
      <c r="D32" s="1">
        <v>9.3000000000000007</v>
      </c>
      <c r="E32" s="1"/>
      <c r="F32" s="10">
        <f>SUM(D32,'2C-uno(A)'!AF34)*3/10</f>
        <v>4.2900000000000009</v>
      </c>
      <c r="G32" s="1">
        <v>8</v>
      </c>
      <c r="H32" s="10">
        <f t="shared" si="0"/>
        <v>2.5</v>
      </c>
      <c r="I32" s="1">
        <f>'2C-uno(A)'!AD34</f>
        <v>4</v>
      </c>
      <c r="J32" s="10">
        <f t="shared" si="1"/>
        <v>2</v>
      </c>
      <c r="K32" s="1">
        <v>4</v>
      </c>
      <c r="L32" s="10">
        <f t="shared" si="2"/>
        <v>2.5</v>
      </c>
      <c r="M32" s="1">
        <f t="shared" si="3"/>
        <v>11.290000000000001</v>
      </c>
      <c r="N32" s="10">
        <v>10</v>
      </c>
      <c r="O32" s="1">
        <f>'2C-uno(A)'!T34</f>
        <v>16</v>
      </c>
      <c r="P32" s="1">
        <f>'2C-uno(A)'!U34</f>
        <v>0</v>
      </c>
      <c r="Q32" s="1">
        <f>'2C-uno(A)'!V34</f>
        <v>1</v>
      </c>
    </row>
  </sheetData>
  <mergeCells count="21">
    <mergeCell ref="A1:B1"/>
    <mergeCell ref="D1:G2"/>
    <mergeCell ref="P1:Q3"/>
    <mergeCell ref="A2:B2"/>
    <mergeCell ref="H2:J2"/>
    <mergeCell ref="M2:O2"/>
    <mergeCell ref="A3:B3"/>
    <mergeCell ref="D3:G3"/>
    <mergeCell ref="O4:Q4"/>
    <mergeCell ref="A5:A6"/>
    <mergeCell ref="B5:B6"/>
    <mergeCell ref="C5:C6"/>
    <mergeCell ref="M5:M6"/>
    <mergeCell ref="O5:O6"/>
    <mergeCell ref="P5:P6"/>
    <mergeCell ref="Q5:Q6"/>
    <mergeCell ref="A4:B4"/>
    <mergeCell ref="D4:F5"/>
    <mergeCell ref="G4:H4"/>
    <mergeCell ref="I4:J4"/>
    <mergeCell ref="M4:N4"/>
  </mergeCells>
  <conditionalFormatting sqref="N7:N32">
    <cfRule type="cellIs" dxfId="16" priority="1" operator="lessThan">
      <formula>6</formula>
    </cfRule>
  </conditionalFormatting>
  <pageMargins left="0.7" right="0.7" top="0.96875" bottom="0.75" header="0.3" footer="0.3"/>
  <pageSetup scale="73" orientation="landscape" verticalDpi="300" r:id="rId1"/>
  <headerFooter scaleWithDoc="0" alignWithMargins="0">
    <oddHeader>&amp;C&amp;G</oddHeader>
    <oddFooter xml:space="preserve">&amp;LAv.2 Sur #519 Col. Centro Ciudad Serdán Pue., Tel. 01 (245) 45 2 25 90. Correo electrónico. dir.lazaroextserdan@hotmail.com
&amp;R
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W39"/>
  <sheetViews>
    <sheetView topLeftCell="C2" zoomScaleNormal="100" workbookViewId="0">
      <selection activeCell="Q25" sqref="Q25"/>
    </sheetView>
  </sheetViews>
  <sheetFormatPr baseColWidth="10" defaultRowHeight="15" x14ac:dyDescent="0.25"/>
  <cols>
    <col min="1" max="1" width="3.5703125" bestFit="1" customWidth="1"/>
    <col min="3" max="3" width="35.85546875" bestFit="1" customWidth="1"/>
    <col min="4" max="12" width="3.7109375" customWidth="1"/>
    <col min="16" max="20" width="3.7109375" customWidth="1"/>
    <col min="21" max="21" width="7.28515625" customWidth="1"/>
    <col min="22" max="22" width="20.85546875" customWidth="1"/>
    <col min="23" max="23" width="5.7109375" customWidth="1"/>
  </cols>
  <sheetData>
    <row r="1" spans="1:23" ht="15.75" customHeight="1" thickBot="1" x14ac:dyDescent="0.3">
      <c r="A1" s="69" t="s">
        <v>120</v>
      </c>
      <c r="B1" s="69"/>
      <c r="C1" s="69"/>
      <c r="D1" s="73" t="s">
        <v>30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  <c r="P1" s="71" t="s">
        <v>142</v>
      </c>
      <c r="Q1" s="72"/>
      <c r="R1" s="72"/>
      <c r="S1" s="72"/>
      <c r="T1" s="72"/>
      <c r="U1" s="72"/>
      <c r="W1" s="62"/>
    </row>
    <row r="2" spans="1:23" ht="15" customHeight="1" x14ac:dyDescent="0.25">
      <c r="A2" s="69"/>
      <c r="B2" s="69"/>
      <c r="C2" s="69"/>
      <c r="D2" s="79">
        <v>41647</v>
      </c>
      <c r="E2" s="79">
        <v>41654</v>
      </c>
      <c r="F2" s="79">
        <v>41661</v>
      </c>
      <c r="G2" s="79">
        <v>41668</v>
      </c>
      <c r="H2" s="79">
        <v>41675</v>
      </c>
      <c r="I2" s="79">
        <v>41682</v>
      </c>
      <c r="J2" s="79">
        <v>41689</v>
      </c>
      <c r="K2" s="79">
        <v>41696</v>
      </c>
      <c r="L2" s="79">
        <v>41703</v>
      </c>
      <c r="P2" s="129" t="s">
        <v>161</v>
      </c>
      <c r="Q2" s="129" t="s">
        <v>165</v>
      </c>
      <c r="R2" s="129"/>
      <c r="S2" s="129"/>
      <c r="T2" s="129"/>
      <c r="W2" s="95" t="s">
        <v>113</v>
      </c>
    </row>
    <row r="3" spans="1:23" ht="15" customHeight="1" x14ac:dyDescent="0.25">
      <c r="A3" s="70"/>
      <c r="B3" s="70"/>
      <c r="C3" s="70"/>
      <c r="D3" s="80"/>
      <c r="E3" s="80"/>
      <c r="F3" s="80"/>
      <c r="G3" s="80"/>
      <c r="H3" s="80"/>
      <c r="I3" s="80"/>
      <c r="J3" s="80"/>
      <c r="K3" s="80"/>
      <c r="L3" s="80"/>
      <c r="M3" s="31" t="s">
        <v>114</v>
      </c>
      <c r="O3">
        <v>9</v>
      </c>
      <c r="P3" s="130"/>
      <c r="Q3" s="130"/>
      <c r="R3" s="130"/>
      <c r="S3" s="130"/>
      <c r="T3" s="130"/>
      <c r="W3" s="128"/>
    </row>
    <row r="4" spans="1:23" x14ac:dyDescent="0.25">
      <c r="A4" s="89" t="s">
        <v>32</v>
      </c>
      <c r="B4" s="89"/>
      <c r="C4" s="59" t="s">
        <v>33</v>
      </c>
      <c r="D4" s="81"/>
      <c r="E4" s="80"/>
      <c r="F4" s="81"/>
      <c r="G4" s="80"/>
      <c r="H4" s="81"/>
      <c r="I4" s="80"/>
      <c r="J4" s="81"/>
      <c r="K4" s="80"/>
      <c r="L4" s="81"/>
      <c r="P4" s="130"/>
      <c r="Q4" s="130"/>
      <c r="R4" s="130"/>
      <c r="S4" s="130"/>
      <c r="T4" s="130"/>
      <c r="W4" s="128"/>
    </row>
    <row r="5" spans="1:23" x14ac:dyDescent="0.25">
      <c r="A5" s="90" t="s">
        <v>34</v>
      </c>
      <c r="B5" s="90"/>
      <c r="C5" s="59" t="s">
        <v>116</v>
      </c>
      <c r="D5" s="81"/>
      <c r="E5" s="80"/>
      <c r="F5" s="81"/>
      <c r="G5" s="80"/>
      <c r="H5" s="81"/>
      <c r="I5" s="80"/>
      <c r="J5" s="81"/>
      <c r="K5" s="80"/>
      <c r="L5" s="81"/>
      <c r="P5" s="130"/>
      <c r="Q5" s="130"/>
      <c r="R5" s="130"/>
      <c r="S5" s="130"/>
      <c r="T5" s="130"/>
      <c r="W5" s="128"/>
    </row>
    <row r="6" spans="1:23" x14ac:dyDescent="0.25">
      <c r="A6" s="90" t="s">
        <v>35</v>
      </c>
      <c r="B6" s="90"/>
      <c r="C6" s="59">
        <v>1</v>
      </c>
      <c r="D6" s="81"/>
      <c r="E6" s="80"/>
      <c r="F6" s="81"/>
      <c r="G6" s="80"/>
      <c r="H6" s="81"/>
      <c r="I6" s="80"/>
      <c r="J6" s="81"/>
      <c r="K6" s="80"/>
      <c r="L6" s="81"/>
      <c r="P6" s="130"/>
      <c r="Q6" s="130"/>
      <c r="R6" s="130"/>
      <c r="S6" s="130"/>
      <c r="T6" s="130"/>
      <c r="W6" s="128"/>
    </row>
    <row r="7" spans="1:23" ht="15" customHeight="1" x14ac:dyDescent="0.25">
      <c r="A7" s="91" t="s">
        <v>36</v>
      </c>
      <c r="B7" s="91" t="s">
        <v>37</v>
      </c>
      <c r="C7" s="93" t="s">
        <v>38</v>
      </c>
      <c r="D7" s="80"/>
      <c r="E7" s="80"/>
      <c r="F7" s="80"/>
      <c r="G7" s="80"/>
      <c r="H7" s="80"/>
      <c r="I7" s="80"/>
      <c r="J7" s="80"/>
      <c r="K7" s="80"/>
      <c r="L7" s="80"/>
      <c r="M7" s="134" t="s">
        <v>39</v>
      </c>
      <c r="N7" s="84" t="s">
        <v>40</v>
      </c>
      <c r="O7" s="136" t="s">
        <v>41</v>
      </c>
      <c r="P7" s="130"/>
      <c r="Q7" s="130"/>
      <c r="R7" s="130"/>
      <c r="S7" s="130"/>
      <c r="T7" s="130"/>
      <c r="U7" s="132" t="s">
        <v>31</v>
      </c>
      <c r="V7" s="127" t="s">
        <v>42</v>
      </c>
      <c r="W7" s="128"/>
    </row>
    <row r="8" spans="1:23" x14ac:dyDescent="0.25">
      <c r="A8" s="92"/>
      <c r="B8" s="92"/>
      <c r="C8" s="93"/>
      <c r="D8" s="80"/>
      <c r="E8" s="80"/>
      <c r="F8" s="80"/>
      <c r="G8" s="80"/>
      <c r="H8" s="80"/>
      <c r="I8" s="80"/>
      <c r="J8" s="80"/>
      <c r="K8" s="80"/>
      <c r="L8" s="80"/>
      <c r="M8" s="135"/>
      <c r="N8" s="85"/>
      <c r="O8" s="137"/>
      <c r="P8" s="131"/>
      <c r="Q8" s="131"/>
      <c r="R8" s="131"/>
      <c r="S8" s="131"/>
      <c r="T8" s="131"/>
      <c r="U8" s="133"/>
      <c r="V8" s="127"/>
      <c r="W8" s="128"/>
    </row>
    <row r="9" spans="1:23" ht="15.75" thickBot="1" x14ac:dyDescent="0.3">
      <c r="A9" s="1">
        <v>1</v>
      </c>
      <c r="B9" s="1">
        <v>201239508</v>
      </c>
      <c r="C9" s="11" t="s">
        <v>54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f t="shared" ref="M9:M33" si="0">SUM(D9:L9)</f>
        <v>9</v>
      </c>
      <c r="N9" s="1">
        <f t="shared" ref="N9:N33" si="1">O$3-M9</f>
        <v>0</v>
      </c>
      <c r="O9" s="15">
        <f t="shared" ref="O9:O33" si="2">SUM(D9:L9)*100%/$O$3</f>
        <v>1</v>
      </c>
      <c r="P9" s="1">
        <v>1</v>
      </c>
      <c r="Q9" s="1"/>
      <c r="R9" s="1"/>
      <c r="S9" s="1"/>
      <c r="T9" s="1"/>
      <c r="U9" s="1">
        <f t="shared" ref="U9:U33" si="3">SUM(P9:T9)</f>
        <v>1</v>
      </c>
      <c r="V9" s="1"/>
      <c r="W9" s="1">
        <v>1</v>
      </c>
    </row>
    <row r="10" spans="1:23" ht="15.75" thickBot="1" x14ac:dyDescent="0.3">
      <c r="A10" s="1">
        <v>2</v>
      </c>
      <c r="B10" s="1">
        <v>201215496</v>
      </c>
      <c r="C10" s="11" t="s">
        <v>55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f t="shared" si="0"/>
        <v>9</v>
      </c>
      <c r="N10" s="1">
        <f t="shared" si="1"/>
        <v>0</v>
      </c>
      <c r="O10" s="15">
        <f t="shared" si="2"/>
        <v>1</v>
      </c>
      <c r="P10" s="1">
        <v>1</v>
      </c>
      <c r="Q10" s="1">
        <v>1</v>
      </c>
      <c r="R10" s="1"/>
      <c r="S10" s="1"/>
      <c r="T10" s="1"/>
      <c r="U10" s="1">
        <f t="shared" si="3"/>
        <v>2</v>
      </c>
      <c r="V10" s="1"/>
      <c r="W10" s="1"/>
    </row>
    <row r="11" spans="1:23" ht="17.100000000000001" customHeight="1" thickBot="1" x14ac:dyDescent="0.3">
      <c r="A11" s="1">
        <v>3</v>
      </c>
      <c r="B11" s="1">
        <v>201213130</v>
      </c>
      <c r="C11" s="11" t="s">
        <v>56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f t="shared" si="0"/>
        <v>9</v>
      </c>
      <c r="N11" s="1">
        <f t="shared" si="1"/>
        <v>0</v>
      </c>
      <c r="O11" s="15">
        <f t="shared" si="2"/>
        <v>1</v>
      </c>
      <c r="P11" s="1">
        <v>1</v>
      </c>
      <c r="Q11" s="1">
        <v>1</v>
      </c>
      <c r="R11" s="1"/>
      <c r="S11" s="1"/>
      <c r="T11" s="1"/>
      <c r="U11" s="1">
        <f t="shared" si="3"/>
        <v>2</v>
      </c>
      <c r="V11" s="1"/>
      <c r="W11" s="1">
        <v>1</v>
      </c>
    </row>
    <row r="12" spans="1:23" ht="15.75" thickBot="1" x14ac:dyDescent="0.3">
      <c r="A12" s="1">
        <v>4</v>
      </c>
      <c r="B12" s="1">
        <v>201246116</v>
      </c>
      <c r="C12" s="11" t="s">
        <v>57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f t="shared" si="0"/>
        <v>9</v>
      </c>
      <c r="N12" s="1">
        <f t="shared" si="1"/>
        <v>0</v>
      </c>
      <c r="O12" s="15">
        <f t="shared" si="2"/>
        <v>1</v>
      </c>
      <c r="P12" s="1">
        <v>1</v>
      </c>
      <c r="Q12" s="1">
        <v>1</v>
      </c>
      <c r="R12" s="1"/>
      <c r="S12" s="1"/>
      <c r="T12" s="1"/>
      <c r="U12" s="1">
        <f t="shared" si="3"/>
        <v>2</v>
      </c>
      <c r="V12" s="1"/>
      <c r="W12" s="1">
        <v>1</v>
      </c>
    </row>
    <row r="13" spans="1:23" ht="15.75" thickBot="1" x14ac:dyDescent="0.3">
      <c r="A13" s="1">
        <v>5</v>
      </c>
      <c r="B13" s="1">
        <v>201246763</v>
      </c>
      <c r="C13" s="11" t="s">
        <v>58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f t="shared" si="0"/>
        <v>9</v>
      </c>
      <c r="N13" s="1">
        <f t="shared" si="1"/>
        <v>0</v>
      </c>
      <c r="O13" s="15">
        <f t="shared" si="2"/>
        <v>1</v>
      </c>
      <c r="P13" s="1">
        <v>1</v>
      </c>
      <c r="Q13" s="1">
        <v>1</v>
      </c>
      <c r="R13" s="1"/>
      <c r="S13" s="1"/>
      <c r="T13" s="1"/>
      <c r="U13" s="1">
        <f t="shared" si="3"/>
        <v>2</v>
      </c>
      <c r="V13" s="1"/>
      <c r="W13" s="1">
        <v>1</v>
      </c>
    </row>
    <row r="14" spans="1:23" ht="15.75" thickBot="1" x14ac:dyDescent="0.3">
      <c r="A14" s="1">
        <v>6</v>
      </c>
      <c r="B14" s="1">
        <v>201226627</v>
      </c>
      <c r="C14" s="11" t="s">
        <v>59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f t="shared" si="0"/>
        <v>9</v>
      </c>
      <c r="N14" s="1">
        <f t="shared" si="1"/>
        <v>0</v>
      </c>
      <c r="O14" s="15">
        <f t="shared" si="2"/>
        <v>1</v>
      </c>
      <c r="P14" s="1">
        <v>1</v>
      </c>
      <c r="Q14" s="1">
        <v>1</v>
      </c>
      <c r="R14" s="1"/>
      <c r="S14" s="1"/>
      <c r="T14" s="1"/>
      <c r="U14" s="1">
        <f t="shared" si="3"/>
        <v>2</v>
      </c>
      <c r="V14" s="1"/>
      <c r="W14" s="1"/>
    </row>
    <row r="15" spans="1:23" ht="15.75" thickBot="1" x14ac:dyDescent="0.3">
      <c r="A15" s="1">
        <v>7</v>
      </c>
      <c r="B15" s="1">
        <v>201219395</v>
      </c>
      <c r="C15" s="11" t="s">
        <v>118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f t="shared" si="0"/>
        <v>9</v>
      </c>
      <c r="N15" s="1">
        <f t="shared" si="1"/>
        <v>0</v>
      </c>
      <c r="O15" s="15">
        <f t="shared" si="2"/>
        <v>1</v>
      </c>
      <c r="P15" s="1">
        <v>1</v>
      </c>
      <c r="Q15" s="1">
        <v>1</v>
      </c>
      <c r="R15" s="1"/>
      <c r="S15" s="1"/>
      <c r="T15" s="1"/>
      <c r="U15" s="1">
        <f t="shared" si="3"/>
        <v>2</v>
      </c>
      <c r="V15" s="1"/>
      <c r="W15" s="1">
        <v>1</v>
      </c>
    </row>
    <row r="16" spans="1:23" ht="15.75" thickBot="1" x14ac:dyDescent="0.3">
      <c r="A16" s="1">
        <v>8</v>
      </c>
      <c r="B16" s="1">
        <v>201225812</v>
      </c>
      <c r="C16" s="11" t="s">
        <v>119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f t="shared" si="0"/>
        <v>9</v>
      </c>
      <c r="N16" s="1">
        <f t="shared" si="1"/>
        <v>0</v>
      </c>
      <c r="O16" s="15">
        <f t="shared" si="2"/>
        <v>1</v>
      </c>
      <c r="P16" s="1">
        <v>1</v>
      </c>
      <c r="Q16" s="1">
        <v>1</v>
      </c>
      <c r="R16" s="1"/>
      <c r="S16" s="1"/>
      <c r="T16" s="1"/>
      <c r="U16" s="1">
        <f t="shared" si="3"/>
        <v>2</v>
      </c>
      <c r="V16" s="1"/>
      <c r="W16" s="1">
        <v>1</v>
      </c>
    </row>
    <row r="17" spans="1:23" ht="16.5" customHeight="1" thickBot="1" x14ac:dyDescent="0.3">
      <c r="A17" s="1">
        <v>9</v>
      </c>
      <c r="B17" s="1">
        <v>201225837</v>
      </c>
      <c r="C17" s="11" t="s">
        <v>60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0</v>
      </c>
      <c r="L17" s="1">
        <v>0</v>
      </c>
      <c r="M17" s="1">
        <f t="shared" si="0"/>
        <v>7</v>
      </c>
      <c r="N17" s="1">
        <f t="shared" si="1"/>
        <v>2</v>
      </c>
      <c r="O17" s="15">
        <f t="shared" si="2"/>
        <v>0.77777777777777779</v>
      </c>
      <c r="P17" s="1">
        <v>0</v>
      </c>
      <c r="Q17" s="1">
        <v>1</v>
      </c>
      <c r="R17" s="1"/>
      <c r="S17" s="1"/>
      <c r="T17" s="1"/>
      <c r="U17" s="1">
        <f t="shared" si="3"/>
        <v>1</v>
      </c>
      <c r="V17" s="32"/>
      <c r="W17" s="1"/>
    </row>
    <row r="18" spans="1:23" ht="15.75" thickBot="1" x14ac:dyDescent="0.3">
      <c r="A18" s="1">
        <v>10</v>
      </c>
      <c r="B18" s="1">
        <v>201247208</v>
      </c>
      <c r="C18" s="11" t="s">
        <v>61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f t="shared" si="0"/>
        <v>9</v>
      </c>
      <c r="N18" s="1">
        <f t="shared" si="1"/>
        <v>0</v>
      </c>
      <c r="O18" s="15">
        <f t="shared" si="2"/>
        <v>1</v>
      </c>
      <c r="P18" s="1">
        <v>1</v>
      </c>
      <c r="Q18" s="1">
        <v>1</v>
      </c>
      <c r="R18" s="1"/>
      <c r="S18" s="1"/>
      <c r="T18" s="1"/>
      <c r="U18" s="1">
        <f t="shared" si="3"/>
        <v>2</v>
      </c>
      <c r="V18" s="1"/>
      <c r="W18" s="1">
        <v>1</v>
      </c>
    </row>
    <row r="19" spans="1:23" ht="15.75" thickBot="1" x14ac:dyDescent="0.3">
      <c r="A19" s="1">
        <v>11</v>
      </c>
      <c r="B19" s="1">
        <v>201232278</v>
      </c>
      <c r="C19" s="11" t="s">
        <v>62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f t="shared" si="0"/>
        <v>9</v>
      </c>
      <c r="N19" s="1">
        <f t="shared" si="1"/>
        <v>0</v>
      </c>
      <c r="O19" s="15">
        <f t="shared" si="2"/>
        <v>1</v>
      </c>
      <c r="P19" s="1">
        <v>1</v>
      </c>
      <c r="Q19" s="1">
        <v>1</v>
      </c>
      <c r="R19" s="1"/>
      <c r="S19" s="1"/>
      <c r="T19" s="1"/>
      <c r="U19" s="1">
        <f t="shared" si="3"/>
        <v>2</v>
      </c>
      <c r="V19" s="1"/>
      <c r="W19" s="1">
        <v>1</v>
      </c>
    </row>
    <row r="20" spans="1:23" ht="15.75" thickBot="1" x14ac:dyDescent="0.3">
      <c r="A20" s="1">
        <v>12</v>
      </c>
      <c r="B20" s="1">
        <v>201246844</v>
      </c>
      <c r="C20" s="11" t="s">
        <v>63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0</v>
      </c>
      <c r="J20" s="1">
        <v>1</v>
      </c>
      <c r="K20" s="1">
        <v>1</v>
      </c>
      <c r="L20" s="1">
        <v>1</v>
      </c>
      <c r="M20" s="1">
        <f t="shared" si="0"/>
        <v>8</v>
      </c>
      <c r="N20" s="1">
        <f t="shared" si="1"/>
        <v>1</v>
      </c>
      <c r="O20" s="15">
        <f t="shared" si="2"/>
        <v>0.88888888888888884</v>
      </c>
      <c r="P20" s="1">
        <v>1</v>
      </c>
      <c r="Q20" s="1">
        <v>1</v>
      </c>
      <c r="R20" s="1"/>
      <c r="S20" s="1"/>
      <c r="T20" s="1"/>
      <c r="U20" s="1">
        <f t="shared" si="3"/>
        <v>2</v>
      </c>
      <c r="V20" s="1"/>
      <c r="W20" s="1">
        <v>1</v>
      </c>
    </row>
    <row r="21" spans="1:23" ht="15.75" thickBot="1" x14ac:dyDescent="0.3">
      <c r="A21" s="1">
        <v>13</v>
      </c>
      <c r="B21" s="1">
        <v>201246878</v>
      </c>
      <c r="C21" s="11" t="s">
        <v>64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f t="shared" si="0"/>
        <v>9</v>
      </c>
      <c r="N21" s="1">
        <f t="shared" si="1"/>
        <v>0</v>
      </c>
      <c r="O21" s="15">
        <f t="shared" si="2"/>
        <v>1</v>
      </c>
      <c r="P21" s="1">
        <v>1</v>
      </c>
      <c r="Q21" s="1">
        <v>1</v>
      </c>
      <c r="R21" s="1"/>
      <c r="S21" s="1"/>
      <c r="T21" s="1"/>
      <c r="U21" s="1">
        <f t="shared" si="3"/>
        <v>2</v>
      </c>
      <c r="V21" s="1"/>
      <c r="W21" s="1"/>
    </row>
    <row r="22" spans="1:23" ht="15.75" thickBot="1" x14ac:dyDescent="0.3">
      <c r="A22" s="1">
        <v>14</v>
      </c>
      <c r="B22" s="1">
        <v>201232483</v>
      </c>
      <c r="C22" s="11" t="s">
        <v>65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f t="shared" si="0"/>
        <v>9</v>
      </c>
      <c r="N22" s="1">
        <f t="shared" si="1"/>
        <v>0</v>
      </c>
      <c r="O22" s="15">
        <f t="shared" si="2"/>
        <v>1</v>
      </c>
      <c r="P22" s="1">
        <v>1</v>
      </c>
      <c r="Q22" s="1">
        <v>1</v>
      </c>
      <c r="R22" s="1"/>
      <c r="S22" s="1"/>
      <c r="T22" s="1"/>
      <c r="U22" s="1">
        <f t="shared" si="3"/>
        <v>2</v>
      </c>
      <c r="V22" s="1"/>
      <c r="W22" s="1"/>
    </row>
    <row r="23" spans="1:23" ht="15.75" thickBot="1" x14ac:dyDescent="0.3">
      <c r="A23" s="1">
        <v>15</v>
      </c>
      <c r="B23" s="1">
        <v>201248101</v>
      </c>
      <c r="C23" s="11" t="s">
        <v>66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f t="shared" si="0"/>
        <v>9</v>
      </c>
      <c r="N23" s="1">
        <f t="shared" si="1"/>
        <v>0</v>
      </c>
      <c r="O23" s="15">
        <f t="shared" si="2"/>
        <v>1</v>
      </c>
      <c r="P23" s="1">
        <v>1</v>
      </c>
      <c r="Q23" s="1">
        <v>1</v>
      </c>
      <c r="R23" s="1"/>
      <c r="S23" s="1"/>
      <c r="T23" s="1"/>
      <c r="U23" s="1">
        <f t="shared" si="3"/>
        <v>2</v>
      </c>
      <c r="V23" s="54"/>
      <c r="W23" s="1">
        <v>1</v>
      </c>
    </row>
    <row r="24" spans="1:23" ht="15.75" thickBot="1" x14ac:dyDescent="0.3">
      <c r="A24" s="1">
        <v>16</v>
      </c>
      <c r="B24" s="1">
        <v>201239620</v>
      </c>
      <c r="C24" s="11" t="s">
        <v>67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f t="shared" si="0"/>
        <v>9</v>
      </c>
      <c r="N24" s="1">
        <f t="shared" si="1"/>
        <v>0</v>
      </c>
      <c r="O24" s="15">
        <f t="shared" si="2"/>
        <v>1</v>
      </c>
      <c r="P24" s="1">
        <v>1</v>
      </c>
      <c r="Q24" s="1">
        <v>1</v>
      </c>
      <c r="R24" s="1"/>
      <c r="S24" s="1"/>
      <c r="T24" s="1"/>
      <c r="U24" s="1">
        <f t="shared" si="3"/>
        <v>2</v>
      </c>
      <c r="V24" s="1"/>
      <c r="W24" s="1">
        <v>1</v>
      </c>
    </row>
    <row r="25" spans="1:23" ht="15.75" thickBot="1" x14ac:dyDescent="0.3">
      <c r="A25" s="1">
        <v>17</v>
      </c>
      <c r="B25" s="1">
        <v>201211050</v>
      </c>
      <c r="C25" s="11" t="s">
        <v>68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f t="shared" si="0"/>
        <v>9</v>
      </c>
      <c r="N25" s="1">
        <f t="shared" si="1"/>
        <v>0</v>
      </c>
      <c r="O25" s="15">
        <f t="shared" si="2"/>
        <v>1</v>
      </c>
      <c r="P25" s="1">
        <v>1</v>
      </c>
      <c r="Q25" s="1">
        <v>1</v>
      </c>
      <c r="R25" s="1"/>
      <c r="S25" s="1"/>
      <c r="T25" s="1"/>
      <c r="U25" s="1">
        <f t="shared" si="3"/>
        <v>2</v>
      </c>
      <c r="V25" s="1"/>
      <c r="W25" s="1">
        <v>1</v>
      </c>
    </row>
    <row r="26" spans="1:23" ht="15.75" thickBot="1" x14ac:dyDescent="0.3">
      <c r="A26" s="1">
        <v>18</v>
      </c>
      <c r="B26" s="1">
        <v>201204801</v>
      </c>
      <c r="C26" s="11" t="s">
        <v>69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f t="shared" si="0"/>
        <v>9</v>
      </c>
      <c r="N26" s="1">
        <f t="shared" si="1"/>
        <v>0</v>
      </c>
      <c r="O26" s="15">
        <f t="shared" si="2"/>
        <v>1</v>
      </c>
      <c r="P26" s="1">
        <v>1</v>
      </c>
      <c r="Q26" s="1">
        <v>1</v>
      </c>
      <c r="R26" s="1"/>
      <c r="S26" s="1"/>
      <c r="T26" s="1"/>
      <c r="U26" s="1">
        <f t="shared" si="3"/>
        <v>2</v>
      </c>
      <c r="V26" s="1"/>
      <c r="W26" s="1">
        <v>1</v>
      </c>
    </row>
    <row r="27" spans="1:23" ht="15.75" thickBot="1" x14ac:dyDescent="0.3">
      <c r="A27" s="1">
        <v>19</v>
      </c>
      <c r="B27" s="1">
        <v>201248599</v>
      </c>
      <c r="C27" s="11" t="s">
        <v>70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f t="shared" si="0"/>
        <v>0</v>
      </c>
      <c r="N27" s="1">
        <f t="shared" si="1"/>
        <v>9</v>
      </c>
      <c r="O27" s="15">
        <f t="shared" si="2"/>
        <v>0</v>
      </c>
      <c r="P27" s="1">
        <v>0</v>
      </c>
      <c r="Q27" s="1">
        <v>0</v>
      </c>
      <c r="R27" s="1"/>
      <c r="S27" s="1"/>
      <c r="T27" s="1"/>
      <c r="U27" s="1">
        <f t="shared" si="3"/>
        <v>0</v>
      </c>
      <c r="V27" s="1"/>
      <c r="W27" s="1"/>
    </row>
    <row r="28" spans="1:23" ht="15.75" thickBot="1" x14ac:dyDescent="0.3">
      <c r="A28" s="1">
        <v>20</v>
      </c>
      <c r="B28" s="1">
        <v>201213723</v>
      </c>
      <c r="C28" s="11" t="s">
        <v>71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f t="shared" si="0"/>
        <v>9</v>
      </c>
      <c r="N28" s="1">
        <f t="shared" si="1"/>
        <v>0</v>
      </c>
      <c r="O28" s="15">
        <f t="shared" si="2"/>
        <v>1</v>
      </c>
      <c r="P28" s="1">
        <v>1</v>
      </c>
      <c r="Q28" s="1">
        <v>1</v>
      </c>
      <c r="R28" s="1"/>
      <c r="S28" s="1"/>
      <c r="T28" s="1"/>
      <c r="U28" s="1">
        <f t="shared" si="3"/>
        <v>2</v>
      </c>
      <c r="V28" s="1"/>
      <c r="W28" s="1">
        <v>1</v>
      </c>
    </row>
    <row r="29" spans="1:23" ht="15.75" thickBot="1" x14ac:dyDescent="0.3">
      <c r="A29" s="1">
        <v>21</v>
      </c>
      <c r="B29" s="1">
        <v>201249105</v>
      </c>
      <c r="C29" s="11" t="s">
        <v>72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f t="shared" si="0"/>
        <v>9</v>
      </c>
      <c r="N29" s="1">
        <f t="shared" si="1"/>
        <v>0</v>
      </c>
      <c r="O29" s="15">
        <f t="shared" si="2"/>
        <v>1</v>
      </c>
      <c r="P29" s="1">
        <v>1</v>
      </c>
      <c r="Q29" s="1">
        <v>1</v>
      </c>
      <c r="R29" s="1"/>
      <c r="S29" s="1"/>
      <c r="T29" s="1"/>
      <c r="U29" s="1">
        <f t="shared" si="3"/>
        <v>2</v>
      </c>
      <c r="V29" s="1"/>
      <c r="W29" s="1">
        <v>1</v>
      </c>
    </row>
    <row r="30" spans="1:23" ht="15.75" thickBot="1" x14ac:dyDescent="0.3">
      <c r="A30" s="1">
        <v>22</v>
      </c>
      <c r="B30" s="1">
        <v>201207082</v>
      </c>
      <c r="C30" s="11" t="s">
        <v>73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f t="shared" si="0"/>
        <v>9</v>
      </c>
      <c r="N30" s="1">
        <f t="shared" si="1"/>
        <v>0</v>
      </c>
      <c r="O30" s="15">
        <f t="shared" si="2"/>
        <v>1</v>
      </c>
      <c r="P30" s="1">
        <v>1</v>
      </c>
      <c r="Q30" s="1">
        <v>1</v>
      </c>
      <c r="R30" s="1"/>
      <c r="S30" s="1"/>
      <c r="T30" s="1"/>
      <c r="U30" s="1">
        <f t="shared" si="3"/>
        <v>2</v>
      </c>
      <c r="V30" s="32"/>
      <c r="W30" s="1">
        <v>1</v>
      </c>
    </row>
    <row r="31" spans="1:23" ht="15.75" thickBot="1" x14ac:dyDescent="0.3">
      <c r="A31" s="1">
        <v>23</v>
      </c>
      <c r="B31" s="1">
        <v>201232940</v>
      </c>
      <c r="C31" s="11" t="s">
        <v>74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f t="shared" si="0"/>
        <v>0</v>
      </c>
      <c r="N31" s="1">
        <f t="shared" si="1"/>
        <v>9</v>
      </c>
      <c r="O31" s="15">
        <f t="shared" si="2"/>
        <v>0</v>
      </c>
      <c r="P31" s="1">
        <v>0</v>
      </c>
      <c r="Q31" s="1">
        <v>0</v>
      </c>
      <c r="R31" s="1"/>
      <c r="S31" s="1"/>
      <c r="T31" s="1"/>
      <c r="U31" s="1">
        <f t="shared" si="3"/>
        <v>0</v>
      </c>
      <c r="V31" s="1"/>
      <c r="W31" s="1">
        <v>0</v>
      </c>
    </row>
    <row r="32" spans="1:23" ht="15.75" thickBot="1" x14ac:dyDescent="0.3">
      <c r="A32" s="1">
        <v>24</v>
      </c>
      <c r="B32" s="1">
        <v>201227267</v>
      </c>
      <c r="C32" s="11" t="s">
        <v>75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f t="shared" si="0"/>
        <v>9</v>
      </c>
      <c r="N32" s="1">
        <f t="shared" si="1"/>
        <v>0</v>
      </c>
      <c r="O32" s="15">
        <f t="shared" si="2"/>
        <v>1</v>
      </c>
      <c r="P32" s="1">
        <v>1</v>
      </c>
      <c r="Q32" s="1">
        <v>1</v>
      </c>
      <c r="R32" s="1"/>
      <c r="S32" s="1"/>
      <c r="T32" s="1"/>
      <c r="U32" s="1">
        <f t="shared" si="3"/>
        <v>2</v>
      </c>
      <c r="V32" s="1"/>
      <c r="W32" s="1">
        <v>1</v>
      </c>
    </row>
    <row r="33" spans="1:23" ht="15.75" thickBot="1" x14ac:dyDescent="0.3">
      <c r="A33" s="1">
        <v>25</v>
      </c>
      <c r="B33" s="1">
        <v>201227281</v>
      </c>
      <c r="C33" s="11" t="s">
        <v>76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f t="shared" si="0"/>
        <v>9</v>
      </c>
      <c r="N33" s="1">
        <f t="shared" si="1"/>
        <v>0</v>
      </c>
      <c r="O33" s="15">
        <f t="shared" si="2"/>
        <v>1</v>
      </c>
      <c r="P33" s="1">
        <v>1</v>
      </c>
      <c r="Q33" s="1">
        <v>1</v>
      </c>
      <c r="R33" s="1"/>
      <c r="S33" s="1"/>
      <c r="T33" s="1"/>
      <c r="U33" s="1">
        <f t="shared" si="3"/>
        <v>2</v>
      </c>
      <c r="V33" s="1"/>
      <c r="W33" s="1">
        <v>1</v>
      </c>
    </row>
    <row r="39" spans="1:23" x14ac:dyDescent="0.2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</row>
  </sheetData>
  <mergeCells count="30">
    <mergeCell ref="V7:V8"/>
    <mergeCell ref="A39:W39"/>
    <mergeCell ref="S2:S8"/>
    <mergeCell ref="T2:T8"/>
    <mergeCell ref="W2:W8"/>
    <mergeCell ref="A4:B4"/>
    <mergeCell ref="A5:B5"/>
    <mergeCell ref="A6:B6"/>
    <mergeCell ref="A7:A8"/>
    <mergeCell ref="B7:B8"/>
    <mergeCell ref="C7:C8"/>
    <mergeCell ref="M7:M8"/>
    <mergeCell ref="K2:K8"/>
    <mergeCell ref="L2:L8"/>
    <mergeCell ref="P2:P8"/>
    <mergeCell ref="Q2:Q8"/>
    <mergeCell ref="R2:R8"/>
    <mergeCell ref="N7:N8"/>
    <mergeCell ref="O7:O8"/>
    <mergeCell ref="A1:C3"/>
    <mergeCell ref="D1:O1"/>
    <mergeCell ref="P1:U1"/>
    <mergeCell ref="D2:D8"/>
    <mergeCell ref="E2:E8"/>
    <mergeCell ref="F2:F8"/>
    <mergeCell ref="G2:G8"/>
    <mergeCell ref="H2:H8"/>
    <mergeCell ref="I2:I8"/>
    <mergeCell ref="J2:J8"/>
    <mergeCell ref="U7:U8"/>
  </mergeCells>
  <conditionalFormatting sqref="O9:O33">
    <cfRule type="cellIs" dxfId="15" priority="1" operator="lessThan">
      <formula>0.8</formula>
    </cfRule>
  </conditionalFormatting>
  <pageMargins left="0.7" right="0.7" top="0.96875" bottom="0.75" header="0.3" footer="0.3"/>
  <pageSetup scale="73" orientation="landscape" verticalDpi="300" r:id="rId1"/>
  <headerFooter scaleWithDoc="0" alignWithMargins="0">
    <oddHeader>&amp;C&amp;G</oddHeader>
    <oddFooter xml:space="preserve">&amp;LAv.2 Sur #519 Col. Centro Ciudad Serdán Pue., Tel. 01 (245) 45 2 25 90. Correo electrónico. dir.lazaroextserdan@hotmail.com
&amp;R
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W39"/>
  <sheetViews>
    <sheetView topLeftCell="C1" zoomScaleNormal="100" workbookViewId="0">
      <selection activeCell="W33" sqref="W9:W33"/>
    </sheetView>
  </sheetViews>
  <sheetFormatPr baseColWidth="10" defaultRowHeight="15" x14ac:dyDescent="0.25"/>
  <cols>
    <col min="1" max="1" width="3.5703125" bestFit="1" customWidth="1"/>
    <col min="3" max="3" width="35.85546875" bestFit="1" customWidth="1"/>
    <col min="4" max="12" width="3.7109375" customWidth="1"/>
    <col min="16" max="20" width="3.7109375" customWidth="1"/>
    <col min="21" max="21" width="7.28515625" customWidth="1"/>
    <col min="22" max="22" width="20.85546875" customWidth="1"/>
    <col min="23" max="23" width="5.7109375" customWidth="1"/>
  </cols>
  <sheetData>
    <row r="1" spans="1:23" ht="15.75" customHeight="1" thickBot="1" x14ac:dyDescent="0.3">
      <c r="A1" s="69" t="s">
        <v>120</v>
      </c>
      <c r="B1" s="69"/>
      <c r="C1" s="69"/>
      <c r="D1" s="73" t="s">
        <v>30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  <c r="P1" s="71" t="s">
        <v>142</v>
      </c>
      <c r="Q1" s="72"/>
      <c r="R1" s="72"/>
      <c r="S1" s="72"/>
      <c r="T1" s="72"/>
      <c r="U1" s="72"/>
      <c r="W1" s="67"/>
    </row>
    <row r="2" spans="1:23" ht="15" customHeight="1" x14ac:dyDescent="0.25">
      <c r="A2" s="69"/>
      <c r="B2" s="69"/>
      <c r="C2" s="69"/>
      <c r="D2" s="79">
        <v>41647</v>
      </c>
      <c r="E2" s="79">
        <v>41654</v>
      </c>
      <c r="F2" s="79">
        <v>41661</v>
      </c>
      <c r="G2" s="79">
        <v>41668</v>
      </c>
      <c r="H2" s="79">
        <v>41675</v>
      </c>
      <c r="I2" s="79">
        <v>41682</v>
      </c>
      <c r="J2" s="79">
        <v>41689</v>
      </c>
      <c r="K2" s="79">
        <v>41696</v>
      </c>
      <c r="L2" s="79">
        <v>41703</v>
      </c>
      <c r="P2" s="129" t="s">
        <v>169</v>
      </c>
      <c r="Q2" s="129" t="s">
        <v>170</v>
      </c>
      <c r="R2" s="129"/>
      <c r="S2" s="129"/>
      <c r="T2" s="129"/>
      <c r="W2" s="95" t="s">
        <v>113</v>
      </c>
    </row>
    <row r="3" spans="1:23" ht="15" customHeight="1" x14ac:dyDescent="0.25">
      <c r="A3" s="70"/>
      <c r="B3" s="70"/>
      <c r="C3" s="70"/>
      <c r="D3" s="80"/>
      <c r="E3" s="80"/>
      <c r="F3" s="80"/>
      <c r="G3" s="80"/>
      <c r="H3" s="80"/>
      <c r="I3" s="80"/>
      <c r="J3" s="80"/>
      <c r="K3" s="80"/>
      <c r="L3" s="80"/>
      <c r="M3" s="31" t="s">
        <v>114</v>
      </c>
      <c r="O3">
        <v>9</v>
      </c>
      <c r="P3" s="130"/>
      <c r="Q3" s="130"/>
      <c r="R3" s="130"/>
      <c r="S3" s="130"/>
      <c r="T3" s="130"/>
      <c r="W3" s="128"/>
    </row>
    <row r="4" spans="1:23" x14ac:dyDescent="0.25">
      <c r="A4" s="89" t="s">
        <v>32</v>
      </c>
      <c r="B4" s="89"/>
      <c r="C4" s="63" t="s">
        <v>33</v>
      </c>
      <c r="D4" s="81"/>
      <c r="E4" s="80"/>
      <c r="F4" s="81"/>
      <c r="G4" s="80"/>
      <c r="H4" s="81"/>
      <c r="I4" s="80"/>
      <c r="J4" s="81"/>
      <c r="K4" s="80"/>
      <c r="L4" s="81"/>
      <c r="P4" s="130"/>
      <c r="Q4" s="130"/>
      <c r="R4" s="130"/>
      <c r="S4" s="130"/>
      <c r="T4" s="130"/>
      <c r="W4" s="128"/>
    </row>
    <row r="5" spans="1:23" x14ac:dyDescent="0.25">
      <c r="A5" s="90" t="s">
        <v>34</v>
      </c>
      <c r="B5" s="90"/>
      <c r="C5" s="63" t="s">
        <v>116</v>
      </c>
      <c r="D5" s="81"/>
      <c r="E5" s="80"/>
      <c r="F5" s="81"/>
      <c r="G5" s="80"/>
      <c r="H5" s="81"/>
      <c r="I5" s="80"/>
      <c r="J5" s="81"/>
      <c r="K5" s="80"/>
      <c r="L5" s="81"/>
      <c r="P5" s="130"/>
      <c r="Q5" s="130"/>
      <c r="R5" s="130"/>
      <c r="S5" s="130"/>
      <c r="T5" s="130"/>
      <c r="W5" s="128"/>
    </row>
    <row r="6" spans="1:23" x14ac:dyDescent="0.25">
      <c r="A6" s="90" t="s">
        <v>35</v>
      </c>
      <c r="B6" s="90"/>
      <c r="C6" s="63">
        <v>1</v>
      </c>
      <c r="D6" s="81"/>
      <c r="E6" s="80"/>
      <c r="F6" s="81"/>
      <c r="G6" s="80"/>
      <c r="H6" s="81"/>
      <c r="I6" s="80"/>
      <c r="J6" s="81"/>
      <c r="K6" s="80"/>
      <c r="L6" s="81"/>
      <c r="P6" s="130"/>
      <c r="Q6" s="130"/>
      <c r="R6" s="130"/>
      <c r="S6" s="130"/>
      <c r="T6" s="130"/>
      <c r="W6" s="128"/>
    </row>
    <row r="7" spans="1:23" ht="15" customHeight="1" x14ac:dyDescent="0.25">
      <c r="A7" s="91" t="s">
        <v>36</v>
      </c>
      <c r="B7" s="91" t="s">
        <v>37</v>
      </c>
      <c r="C7" s="93" t="s">
        <v>38</v>
      </c>
      <c r="D7" s="80"/>
      <c r="E7" s="80"/>
      <c r="F7" s="80"/>
      <c r="G7" s="80"/>
      <c r="H7" s="80"/>
      <c r="I7" s="80"/>
      <c r="J7" s="80"/>
      <c r="K7" s="80"/>
      <c r="L7" s="80"/>
      <c r="M7" s="134" t="s">
        <v>39</v>
      </c>
      <c r="N7" s="84" t="s">
        <v>40</v>
      </c>
      <c r="O7" s="136" t="s">
        <v>41</v>
      </c>
      <c r="P7" s="130"/>
      <c r="Q7" s="130"/>
      <c r="R7" s="130"/>
      <c r="S7" s="130"/>
      <c r="T7" s="130"/>
      <c r="U7" s="132" t="s">
        <v>31</v>
      </c>
      <c r="V7" s="127" t="s">
        <v>42</v>
      </c>
      <c r="W7" s="128"/>
    </row>
    <row r="8" spans="1:23" x14ac:dyDescent="0.25">
      <c r="A8" s="92"/>
      <c r="B8" s="92"/>
      <c r="C8" s="93"/>
      <c r="D8" s="80"/>
      <c r="E8" s="80"/>
      <c r="F8" s="80"/>
      <c r="G8" s="80"/>
      <c r="H8" s="80"/>
      <c r="I8" s="80"/>
      <c r="J8" s="80"/>
      <c r="K8" s="80"/>
      <c r="L8" s="80"/>
      <c r="M8" s="135"/>
      <c r="N8" s="85"/>
      <c r="O8" s="137"/>
      <c r="P8" s="131"/>
      <c r="Q8" s="131"/>
      <c r="R8" s="131"/>
      <c r="S8" s="131"/>
      <c r="T8" s="131"/>
      <c r="U8" s="133"/>
      <c r="V8" s="127"/>
      <c r="W8" s="128"/>
    </row>
    <row r="9" spans="1:23" ht="15.75" thickBot="1" x14ac:dyDescent="0.3">
      <c r="A9" s="1">
        <v>1</v>
      </c>
      <c r="B9" s="1">
        <v>201239508</v>
      </c>
      <c r="C9" s="11" t="s">
        <v>54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f t="shared" ref="M9:M33" si="0">SUM(D9:L9)</f>
        <v>9</v>
      </c>
      <c r="N9" s="1">
        <f t="shared" ref="N9:N33" si="1">O$3-M9</f>
        <v>0</v>
      </c>
      <c r="O9" s="15">
        <f t="shared" ref="O9:O33" si="2">SUM(D9:L9)*100%/$O$3</f>
        <v>1</v>
      </c>
      <c r="P9" s="1">
        <v>1</v>
      </c>
      <c r="Q9" s="1">
        <v>1</v>
      </c>
      <c r="R9" s="1"/>
      <c r="S9" s="1"/>
      <c r="T9" s="1"/>
      <c r="U9" s="1">
        <f t="shared" ref="U9:U33" si="3">SUM(P9:T9)</f>
        <v>2</v>
      </c>
      <c r="V9" s="1"/>
      <c r="W9" s="1"/>
    </row>
    <row r="10" spans="1:23" ht="15.75" thickBot="1" x14ac:dyDescent="0.3">
      <c r="A10" s="1">
        <v>2</v>
      </c>
      <c r="B10" s="1">
        <v>201215496</v>
      </c>
      <c r="C10" s="11" t="s">
        <v>55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f t="shared" si="0"/>
        <v>9</v>
      </c>
      <c r="N10" s="1">
        <f t="shared" si="1"/>
        <v>0</v>
      </c>
      <c r="O10" s="15">
        <f t="shared" si="2"/>
        <v>1</v>
      </c>
      <c r="P10" s="1">
        <v>1</v>
      </c>
      <c r="Q10" s="1">
        <v>1</v>
      </c>
      <c r="R10" s="1"/>
      <c r="S10" s="1"/>
      <c r="T10" s="1"/>
      <c r="U10" s="1">
        <f t="shared" si="3"/>
        <v>2</v>
      </c>
      <c r="V10" s="1"/>
      <c r="W10" s="1"/>
    </row>
    <row r="11" spans="1:23" ht="17.100000000000001" customHeight="1" thickBot="1" x14ac:dyDescent="0.3">
      <c r="A11" s="1">
        <v>3</v>
      </c>
      <c r="B11" s="1">
        <v>201213130</v>
      </c>
      <c r="C11" s="11" t="s">
        <v>56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f t="shared" si="0"/>
        <v>9</v>
      </c>
      <c r="N11" s="1">
        <f t="shared" si="1"/>
        <v>0</v>
      </c>
      <c r="O11" s="15">
        <f t="shared" si="2"/>
        <v>1</v>
      </c>
      <c r="P11" s="1">
        <v>1</v>
      </c>
      <c r="Q11" s="1">
        <v>1</v>
      </c>
      <c r="R11" s="1"/>
      <c r="S11" s="1"/>
      <c r="T11" s="1"/>
      <c r="U11" s="1">
        <f t="shared" si="3"/>
        <v>2</v>
      </c>
      <c r="V11" s="1"/>
      <c r="W11" s="1"/>
    </row>
    <row r="12" spans="1:23" ht="15.75" thickBot="1" x14ac:dyDescent="0.3">
      <c r="A12" s="1">
        <v>4</v>
      </c>
      <c r="B12" s="1">
        <v>201246116</v>
      </c>
      <c r="C12" s="11" t="s">
        <v>57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f t="shared" si="0"/>
        <v>9</v>
      </c>
      <c r="N12" s="1">
        <f t="shared" si="1"/>
        <v>0</v>
      </c>
      <c r="O12" s="15">
        <f t="shared" si="2"/>
        <v>1</v>
      </c>
      <c r="P12" s="1">
        <v>1</v>
      </c>
      <c r="Q12" s="1">
        <v>1</v>
      </c>
      <c r="R12" s="1"/>
      <c r="S12" s="1"/>
      <c r="T12" s="1"/>
      <c r="U12" s="1">
        <f t="shared" si="3"/>
        <v>2</v>
      </c>
      <c r="V12" s="1"/>
      <c r="W12" s="1"/>
    </row>
    <row r="13" spans="1:23" ht="15.75" thickBot="1" x14ac:dyDescent="0.3">
      <c r="A13" s="1">
        <v>5</v>
      </c>
      <c r="B13" s="1">
        <v>201246763</v>
      </c>
      <c r="C13" s="11" t="s">
        <v>58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f t="shared" si="0"/>
        <v>9</v>
      </c>
      <c r="N13" s="1">
        <f t="shared" si="1"/>
        <v>0</v>
      </c>
      <c r="O13" s="15">
        <f t="shared" si="2"/>
        <v>1</v>
      </c>
      <c r="P13" s="1">
        <v>1</v>
      </c>
      <c r="Q13" s="1">
        <v>1</v>
      </c>
      <c r="R13" s="1"/>
      <c r="S13" s="1"/>
      <c r="T13" s="1"/>
      <c r="U13" s="1">
        <f t="shared" si="3"/>
        <v>2</v>
      </c>
      <c r="V13" s="1"/>
      <c r="W13" s="1"/>
    </row>
    <row r="14" spans="1:23" ht="15.75" thickBot="1" x14ac:dyDescent="0.3">
      <c r="A14" s="1">
        <v>6</v>
      </c>
      <c r="B14" s="1">
        <v>201226627</v>
      </c>
      <c r="C14" s="11" t="s">
        <v>59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f t="shared" si="0"/>
        <v>9</v>
      </c>
      <c r="N14" s="1">
        <f t="shared" si="1"/>
        <v>0</v>
      </c>
      <c r="O14" s="15">
        <f t="shared" si="2"/>
        <v>1</v>
      </c>
      <c r="P14" s="1">
        <v>1</v>
      </c>
      <c r="Q14" s="1">
        <v>1</v>
      </c>
      <c r="R14" s="1"/>
      <c r="S14" s="1"/>
      <c r="T14" s="1"/>
      <c r="U14" s="1">
        <f t="shared" si="3"/>
        <v>2</v>
      </c>
      <c r="V14" s="1"/>
      <c r="W14" s="1"/>
    </row>
    <row r="15" spans="1:23" ht="15.75" thickBot="1" x14ac:dyDescent="0.3">
      <c r="A15" s="1">
        <v>7</v>
      </c>
      <c r="B15" s="1">
        <v>201219395</v>
      </c>
      <c r="C15" s="11" t="s">
        <v>118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f t="shared" si="0"/>
        <v>9</v>
      </c>
      <c r="N15" s="1">
        <f t="shared" si="1"/>
        <v>0</v>
      </c>
      <c r="O15" s="15">
        <f t="shared" si="2"/>
        <v>1</v>
      </c>
      <c r="P15" s="1">
        <v>1</v>
      </c>
      <c r="Q15" s="1">
        <v>1</v>
      </c>
      <c r="R15" s="1"/>
      <c r="S15" s="1"/>
      <c r="T15" s="1"/>
      <c r="U15" s="1">
        <f t="shared" si="3"/>
        <v>2</v>
      </c>
      <c r="V15" s="1"/>
      <c r="W15" s="1"/>
    </row>
    <row r="16" spans="1:23" ht="15.75" thickBot="1" x14ac:dyDescent="0.3">
      <c r="A16" s="1">
        <v>8</v>
      </c>
      <c r="B16" s="1">
        <v>201225812</v>
      </c>
      <c r="C16" s="11" t="s">
        <v>119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f t="shared" si="0"/>
        <v>9</v>
      </c>
      <c r="N16" s="1">
        <f t="shared" si="1"/>
        <v>0</v>
      </c>
      <c r="O16" s="15">
        <f t="shared" si="2"/>
        <v>1</v>
      </c>
      <c r="P16" s="1">
        <v>1</v>
      </c>
      <c r="Q16" s="1">
        <v>1</v>
      </c>
      <c r="R16" s="1"/>
      <c r="S16" s="1"/>
      <c r="T16" s="1"/>
      <c r="U16" s="1">
        <f t="shared" si="3"/>
        <v>2</v>
      </c>
      <c r="V16" s="1"/>
      <c r="W16" s="1"/>
    </row>
    <row r="17" spans="1:23" ht="16.5" customHeight="1" thickBot="1" x14ac:dyDescent="0.3">
      <c r="A17" s="1">
        <v>9</v>
      </c>
      <c r="B17" s="1">
        <v>201225837</v>
      </c>
      <c r="C17" s="11" t="s">
        <v>60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0</v>
      </c>
      <c r="L17" s="1">
        <v>0</v>
      </c>
      <c r="M17" s="1">
        <f t="shared" si="0"/>
        <v>7</v>
      </c>
      <c r="N17" s="1">
        <f t="shared" si="1"/>
        <v>2</v>
      </c>
      <c r="O17" s="15">
        <f t="shared" si="2"/>
        <v>0.77777777777777779</v>
      </c>
      <c r="P17" s="1">
        <v>1</v>
      </c>
      <c r="Q17" s="1">
        <v>1</v>
      </c>
      <c r="R17" s="1"/>
      <c r="S17" s="1"/>
      <c r="T17" s="1"/>
      <c r="U17" s="1">
        <f t="shared" si="3"/>
        <v>2</v>
      </c>
      <c r="V17" s="32"/>
      <c r="W17" s="1"/>
    </row>
    <row r="18" spans="1:23" ht="15.75" thickBot="1" x14ac:dyDescent="0.3">
      <c r="A18" s="1">
        <v>10</v>
      </c>
      <c r="B18" s="1">
        <v>201247208</v>
      </c>
      <c r="C18" s="11" t="s">
        <v>61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f t="shared" si="0"/>
        <v>9</v>
      </c>
      <c r="N18" s="1">
        <f t="shared" si="1"/>
        <v>0</v>
      </c>
      <c r="O18" s="15">
        <f t="shared" si="2"/>
        <v>1</v>
      </c>
      <c r="P18" s="1">
        <v>1</v>
      </c>
      <c r="Q18" s="1">
        <v>1</v>
      </c>
      <c r="R18" s="1"/>
      <c r="S18" s="1"/>
      <c r="T18" s="1"/>
      <c r="U18" s="1">
        <f t="shared" si="3"/>
        <v>2</v>
      </c>
      <c r="V18" s="1"/>
      <c r="W18" s="1"/>
    </row>
    <row r="19" spans="1:23" ht="15.75" thickBot="1" x14ac:dyDescent="0.3">
      <c r="A19" s="1">
        <v>11</v>
      </c>
      <c r="B19" s="1">
        <v>201232278</v>
      </c>
      <c r="C19" s="11" t="s">
        <v>62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f t="shared" si="0"/>
        <v>9</v>
      </c>
      <c r="N19" s="1">
        <f t="shared" si="1"/>
        <v>0</v>
      </c>
      <c r="O19" s="15">
        <f t="shared" si="2"/>
        <v>1</v>
      </c>
      <c r="P19" s="1">
        <v>1</v>
      </c>
      <c r="Q19" s="1">
        <v>1</v>
      </c>
      <c r="R19" s="1"/>
      <c r="S19" s="1"/>
      <c r="T19" s="1"/>
      <c r="U19" s="1">
        <f t="shared" si="3"/>
        <v>2</v>
      </c>
      <c r="V19" s="1"/>
      <c r="W19" s="1"/>
    </row>
    <row r="20" spans="1:23" ht="15.75" thickBot="1" x14ac:dyDescent="0.3">
      <c r="A20" s="1">
        <v>12</v>
      </c>
      <c r="B20" s="1">
        <v>201246844</v>
      </c>
      <c r="C20" s="11" t="s">
        <v>63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0</v>
      </c>
      <c r="J20" s="1">
        <v>1</v>
      </c>
      <c r="K20" s="1">
        <v>1</v>
      </c>
      <c r="L20" s="1">
        <v>1</v>
      </c>
      <c r="M20" s="1">
        <f t="shared" si="0"/>
        <v>8</v>
      </c>
      <c r="N20" s="1">
        <f t="shared" si="1"/>
        <v>1</v>
      </c>
      <c r="O20" s="15">
        <f t="shared" si="2"/>
        <v>0.88888888888888884</v>
      </c>
      <c r="P20" s="1">
        <v>1</v>
      </c>
      <c r="Q20" s="1">
        <v>1</v>
      </c>
      <c r="R20" s="1"/>
      <c r="S20" s="1"/>
      <c r="T20" s="1"/>
      <c r="U20" s="1">
        <f t="shared" si="3"/>
        <v>2</v>
      </c>
      <c r="V20" s="1"/>
      <c r="W20" s="1"/>
    </row>
    <row r="21" spans="1:23" ht="15.75" thickBot="1" x14ac:dyDescent="0.3">
      <c r="A21" s="1">
        <v>13</v>
      </c>
      <c r="B21" s="1">
        <v>201246878</v>
      </c>
      <c r="C21" s="11" t="s">
        <v>64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f t="shared" si="0"/>
        <v>9</v>
      </c>
      <c r="N21" s="1">
        <f t="shared" si="1"/>
        <v>0</v>
      </c>
      <c r="O21" s="15">
        <f t="shared" si="2"/>
        <v>1</v>
      </c>
      <c r="P21" s="1">
        <v>1</v>
      </c>
      <c r="Q21" s="1">
        <v>1</v>
      </c>
      <c r="R21" s="1"/>
      <c r="S21" s="1"/>
      <c r="T21" s="1"/>
      <c r="U21" s="1">
        <f t="shared" si="3"/>
        <v>2</v>
      </c>
      <c r="V21" s="1"/>
      <c r="W21" s="1"/>
    </row>
    <row r="22" spans="1:23" ht="15.75" thickBot="1" x14ac:dyDescent="0.3">
      <c r="A22" s="1">
        <v>14</v>
      </c>
      <c r="B22" s="1">
        <v>201232483</v>
      </c>
      <c r="C22" s="11" t="s">
        <v>65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f t="shared" si="0"/>
        <v>9</v>
      </c>
      <c r="N22" s="1">
        <f t="shared" si="1"/>
        <v>0</v>
      </c>
      <c r="O22" s="15">
        <f t="shared" si="2"/>
        <v>1</v>
      </c>
      <c r="P22" s="1">
        <v>1</v>
      </c>
      <c r="Q22" s="1">
        <v>1</v>
      </c>
      <c r="R22" s="1"/>
      <c r="S22" s="1"/>
      <c r="T22" s="1"/>
      <c r="U22" s="1">
        <f t="shared" si="3"/>
        <v>2</v>
      </c>
      <c r="V22" s="1"/>
      <c r="W22" s="1"/>
    </row>
    <row r="23" spans="1:23" ht="15.75" thickBot="1" x14ac:dyDescent="0.3">
      <c r="A23" s="1">
        <v>15</v>
      </c>
      <c r="B23" s="1">
        <v>201248101</v>
      </c>
      <c r="C23" s="11" t="s">
        <v>66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f t="shared" si="0"/>
        <v>9</v>
      </c>
      <c r="N23" s="1">
        <f t="shared" si="1"/>
        <v>0</v>
      </c>
      <c r="O23" s="15">
        <f t="shared" si="2"/>
        <v>1</v>
      </c>
      <c r="P23" s="1">
        <v>1</v>
      </c>
      <c r="Q23" s="1">
        <v>1</v>
      </c>
      <c r="R23" s="1"/>
      <c r="S23" s="1"/>
      <c r="T23" s="1"/>
      <c r="U23" s="1">
        <f t="shared" si="3"/>
        <v>2</v>
      </c>
      <c r="V23" s="54"/>
      <c r="W23" s="1"/>
    </row>
    <row r="24" spans="1:23" ht="15.75" thickBot="1" x14ac:dyDescent="0.3">
      <c r="A24" s="1">
        <v>16</v>
      </c>
      <c r="B24" s="1">
        <v>201239620</v>
      </c>
      <c r="C24" s="11" t="s">
        <v>67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f t="shared" si="0"/>
        <v>9</v>
      </c>
      <c r="N24" s="1">
        <f t="shared" si="1"/>
        <v>0</v>
      </c>
      <c r="O24" s="15">
        <f t="shared" si="2"/>
        <v>1</v>
      </c>
      <c r="P24" s="1">
        <v>1</v>
      </c>
      <c r="Q24" s="1">
        <v>1</v>
      </c>
      <c r="R24" s="1"/>
      <c r="S24" s="1"/>
      <c r="T24" s="1"/>
      <c r="U24" s="1">
        <f t="shared" si="3"/>
        <v>2</v>
      </c>
      <c r="V24" s="1"/>
      <c r="W24" s="1"/>
    </row>
    <row r="25" spans="1:23" ht="15.75" thickBot="1" x14ac:dyDescent="0.3">
      <c r="A25" s="1">
        <v>17</v>
      </c>
      <c r="B25" s="1">
        <v>201211050</v>
      </c>
      <c r="C25" s="11" t="s">
        <v>68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f t="shared" si="0"/>
        <v>9</v>
      </c>
      <c r="N25" s="1">
        <f t="shared" si="1"/>
        <v>0</v>
      </c>
      <c r="O25" s="15">
        <f t="shared" si="2"/>
        <v>1</v>
      </c>
      <c r="P25" s="1">
        <v>1</v>
      </c>
      <c r="Q25" s="1">
        <v>1</v>
      </c>
      <c r="R25" s="1"/>
      <c r="S25" s="1"/>
      <c r="T25" s="1"/>
      <c r="U25" s="1">
        <f t="shared" si="3"/>
        <v>2</v>
      </c>
      <c r="V25" s="1"/>
      <c r="W25" s="1"/>
    </row>
    <row r="26" spans="1:23" ht="15.75" thickBot="1" x14ac:dyDescent="0.3">
      <c r="A26" s="1">
        <v>18</v>
      </c>
      <c r="B26" s="1">
        <v>201204801</v>
      </c>
      <c r="C26" s="11" t="s">
        <v>69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f t="shared" si="0"/>
        <v>9</v>
      </c>
      <c r="N26" s="1">
        <f t="shared" si="1"/>
        <v>0</v>
      </c>
      <c r="O26" s="15">
        <f t="shared" si="2"/>
        <v>1</v>
      </c>
      <c r="P26" s="1">
        <v>1</v>
      </c>
      <c r="Q26" s="1">
        <v>1</v>
      </c>
      <c r="R26" s="1"/>
      <c r="S26" s="1"/>
      <c r="T26" s="1"/>
      <c r="U26" s="1">
        <f t="shared" si="3"/>
        <v>2</v>
      </c>
      <c r="V26" s="1"/>
      <c r="W26" s="1"/>
    </row>
    <row r="27" spans="1:23" ht="15.75" thickBot="1" x14ac:dyDescent="0.3">
      <c r="A27" s="1">
        <v>19</v>
      </c>
      <c r="B27" s="1">
        <v>201248599</v>
      </c>
      <c r="C27" s="11" t="s">
        <v>70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f t="shared" si="0"/>
        <v>0</v>
      </c>
      <c r="N27" s="1">
        <f t="shared" si="1"/>
        <v>9</v>
      </c>
      <c r="O27" s="15">
        <f t="shared" si="2"/>
        <v>0</v>
      </c>
      <c r="P27" s="1">
        <v>0</v>
      </c>
      <c r="Q27" s="1">
        <v>0</v>
      </c>
      <c r="R27" s="1"/>
      <c r="S27" s="1"/>
      <c r="T27" s="1"/>
      <c r="U27" s="1">
        <f t="shared" si="3"/>
        <v>0</v>
      </c>
      <c r="V27" s="1"/>
      <c r="W27" s="1"/>
    </row>
    <row r="28" spans="1:23" ht="15.75" thickBot="1" x14ac:dyDescent="0.3">
      <c r="A28" s="1">
        <v>20</v>
      </c>
      <c r="B28" s="1">
        <v>201213723</v>
      </c>
      <c r="C28" s="11" t="s">
        <v>71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f t="shared" si="0"/>
        <v>9</v>
      </c>
      <c r="N28" s="1">
        <f t="shared" si="1"/>
        <v>0</v>
      </c>
      <c r="O28" s="15">
        <f t="shared" si="2"/>
        <v>1</v>
      </c>
      <c r="P28" s="1">
        <v>1</v>
      </c>
      <c r="Q28" s="1">
        <v>1</v>
      </c>
      <c r="R28" s="1"/>
      <c r="S28" s="1"/>
      <c r="T28" s="1"/>
      <c r="U28" s="1">
        <f t="shared" si="3"/>
        <v>2</v>
      </c>
      <c r="V28" s="1"/>
      <c r="W28" s="1"/>
    </row>
    <row r="29" spans="1:23" ht="15.75" thickBot="1" x14ac:dyDescent="0.3">
      <c r="A29" s="1">
        <v>21</v>
      </c>
      <c r="B29" s="1">
        <v>201249105</v>
      </c>
      <c r="C29" s="11" t="s">
        <v>72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f t="shared" si="0"/>
        <v>9</v>
      </c>
      <c r="N29" s="1">
        <f t="shared" si="1"/>
        <v>0</v>
      </c>
      <c r="O29" s="15">
        <f t="shared" si="2"/>
        <v>1</v>
      </c>
      <c r="P29" s="1">
        <v>1</v>
      </c>
      <c r="Q29" s="1">
        <v>1</v>
      </c>
      <c r="R29" s="1"/>
      <c r="S29" s="1"/>
      <c r="T29" s="1"/>
      <c r="U29" s="1">
        <f t="shared" si="3"/>
        <v>2</v>
      </c>
      <c r="V29" s="1"/>
      <c r="W29" s="1"/>
    </row>
    <row r="30" spans="1:23" ht="15.75" thickBot="1" x14ac:dyDescent="0.3">
      <c r="A30" s="1">
        <v>22</v>
      </c>
      <c r="B30" s="1">
        <v>201207082</v>
      </c>
      <c r="C30" s="11" t="s">
        <v>73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f t="shared" si="0"/>
        <v>9</v>
      </c>
      <c r="N30" s="1">
        <f t="shared" si="1"/>
        <v>0</v>
      </c>
      <c r="O30" s="15">
        <f t="shared" si="2"/>
        <v>1</v>
      </c>
      <c r="P30" s="1">
        <v>1</v>
      </c>
      <c r="Q30" s="1">
        <v>1</v>
      </c>
      <c r="R30" s="1"/>
      <c r="S30" s="1"/>
      <c r="T30" s="1"/>
      <c r="U30" s="1">
        <f t="shared" si="3"/>
        <v>2</v>
      </c>
      <c r="V30" s="32"/>
      <c r="W30" s="1"/>
    </row>
    <row r="31" spans="1:23" ht="15.75" thickBot="1" x14ac:dyDescent="0.3">
      <c r="A31" s="1">
        <v>23</v>
      </c>
      <c r="B31" s="1">
        <v>201232940</v>
      </c>
      <c r="C31" s="11" t="s">
        <v>74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f t="shared" si="0"/>
        <v>0</v>
      </c>
      <c r="N31" s="1">
        <f t="shared" si="1"/>
        <v>9</v>
      </c>
      <c r="O31" s="15">
        <f t="shared" si="2"/>
        <v>0</v>
      </c>
      <c r="P31" s="1">
        <v>0</v>
      </c>
      <c r="Q31" s="1">
        <v>0</v>
      </c>
      <c r="R31" s="1"/>
      <c r="S31" s="1"/>
      <c r="T31" s="1"/>
      <c r="U31" s="1">
        <f t="shared" si="3"/>
        <v>0</v>
      </c>
      <c r="V31" s="1"/>
      <c r="W31" s="1"/>
    </row>
    <row r="32" spans="1:23" ht="15.75" thickBot="1" x14ac:dyDescent="0.3">
      <c r="A32" s="1">
        <v>24</v>
      </c>
      <c r="B32" s="1">
        <v>201227267</v>
      </c>
      <c r="C32" s="11" t="s">
        <v>75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f t="shared" si="0"/>
        <v>9</v>
      </c>
      <c r="N32" s="1">
        <f t="shared" si="1"/>
        <v>0</v>
      </c>
      <c r="O32" s="15">
        <f t="shared" si="2"/>
        <v>1</v>
      </c>
      <c r="P32" s="1">
        <v>1</v>
      </c>
      <c r="Q32" s="1">
        <v>1</v>
      </c>
      <c r="R32" s="1"/>
      <c r="S32" s="1"/>
      <c r="T32" s="1"/>
      <c r="U32" s="1">
        <f t="shared" si="3"/>
        <v>2</v>
      </c>
      <c r="V32" s="1"/>
      <c r="W32" s="1"/>
    </row>
    <row r="33" spans="1:23" ht="15.75" thickBot="1" x14ac:dyDescent="0.3">
      <c r="A33" s="1">
        <v>25</v>
      </c>
      <c r="B33" s="1">
        <v>201227281</v>
      </c>
      <c r="C33" s="11" t="s">
        <v>76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f t="shared" si="0"/>
        <v>9</v>
      </c>
      <c r="N33" s="1">
        <f t="shared" si="1"/>
        <v>0</v>
      </c>
      <c r="O33" s="15">
        <f t="shared" si="2"/>
        <v>1</v>
      </c>
      <c r="P33" s="1">
        <v>1</v>
      </c>
      <c r="Q33" s="1">
        <v>1</v>
      </c>
      <c r="R33" s="1"/>
      <c r="S33" s="1"/>
      <c r="T33" s="1"/>
      <c r="U33" s="1">
        <f t="shared" si="3"/>
        <v>2</v>
      </c>
      <c r="V33" s="1"/>
      <c r="W33" s="1"/>
    </row>
    <row r="39" spans="1:23" x14ac:dyDescent="0.2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</row>
  </sheetData>
  <mergeCells count="30">
    <mergeCell ref="V7:V8"/>
    <mergeCell ref="A39:W39"/>
    <mergeCell ref="T2:T8"/>
    <mergeCell ref="W2:W8"/>
    <mergeCell ref="A4:B4"/>
    <mergeCell ref="A5:B5"/>
    <mergeCell ref="A6:B6"/>
    <mergeCell ref="A7:A8"/>
    <mergeCell ref="B7:B8"/>
    <mergeCell ref="C7:C8"/>
    <mergeCell ref="M7:M8"/>
    <mergeCell ref="N7:N8"/>
    <mergeCell ref="K2:K8"/>
    <mergeCell ref="L2:L8"/>
    <mergeCell ref="P2:P8"/>
    <mergeCell ref="Q2:Q8"/>
    <mergeCell ref="R2:R8"/>
    <mergeCell ref="S2:S8"/>
    <mergeCell ref="O7:O8"/>
    <mergeCell ref="A1:C3"/>
    <mergeCell ref="D1:O1"/>
    <mergeCell ref="P1:U1"/>
    <mergeCell ref="D2:D8"/>
    <mergeCell ref="E2:E8"/>
    <mergeCell ref="F2:F8"/>
    <mergeCell ref="G2:G8"/>
    <mergeCell ref="H2:H8"/>
    <mergeCell ref="I2:I8"/>
    <mergeCell ref="J2:J8"/>
    <mergeCell ref="U7:U8"/>
  </mergeCells>
  <conditionalFormatting sqref="O9:O33">
    <cfRule type="cellIs" dxfId="14" priority="1" operator="lessThan">
      <formula>0.8</formula>
    </cfRule>
  </conditionalFormatting>
  <pageMargins left="0.7" right="0.7" top="0.96875" bottom="0.75" header="0.3" footer="0.3"/>
  <pageSetup scale="73" orientation="landscape" verticalDpi="300" r:id="rId1"/>
  <headerFooter scaleWithDoc="0" alignWithMargins="0">
    <oddHeader>&amp;C&amp;G</oddHeader>
    <oddFooter xml:space="preserve">&amp;LAv.2 Sur #519 Col. Centro Ciudad Serdán Pue., Tel. 01 (245) 45 2 25 90. Correo electrónico. dir.lazaroextserdan@hotmail.com
&amp;R
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1"/>
  <sheetViews>
    <sheetView topLeftCell="C8" zoomScaleNormal="100" zoomScalePageLayoutView="90" workbookViewId="0">
      <selection activeCell="N31" sqref="N31"/>
    </sheetView>
  </sheetViews>
  <sheetFormatPr baseColWidth="10" defaultRowHeight="15" x14ac:dyDescent="0.25"/>
  <cols>
    <col min="1" max="1" width="3.5703125" bestFit="1" customWidth="1"/>
    <col min="2" max="2" width="10.85546875" bestFit="1" customWidth="1"/>
    <col min="3" max="3" width="42.140625" bestFit="1" customWidth="1"/>
    <col min="4" max="4" width="10.140625" customWidth="1"/>
    <col min="5" max="5" width="9.28515625" hidden="1" customWidth="1"/>
    <col min="6" max="6" width="9.28515625" customWidth="1"/>
    <col min="7" max="8" width="8.28515625" customWidth="1"/>
    <col min="9" max="9" width="12" bestFit="1" customWidth="1"/>
    <col min="10" max="10" width="8.85546875" customWidth="1"/>
    <col min="11" max="11" width="13.7109375" bestFit="1" customWidth="1"/>
    <col min="12" max="12" width="9.85546875" customWidth="1"/>
    <col min="13" max="13" width="10.7109375" customWidth="1"/>
  </cols>
  <sheetData>
    <row r="1" spans="1:17" ht="15.75" customHeight="1" thickBot="1" x14ac:dyDescent="0.3">
      <c r="A1" s="115" t="s">
        <v>32</v>
      </c>
      <c r="B1" s="116"/>
      <c r="C1" s="21" t="s">
        <v>33</v>
      </c>
      <c r="D1" s="100"/>
      <c r="E1" s="100"/>
      <c r="F1" s="100"/>
      <c r="G1" s="100"/>
      <c r="H1" s="100"/>
      <c r="I1" s="100"/>
      <c r="P1" s="98" t="s">
        <v>115</v>
      </c>
      <c r="Q1" s="98"/>
    </row>
    <row r="2" spans="1:17" ht="15.75" customHeight="1" thickBot="1" x14ac:dyDescent="0.3">
      <c r="A2" s="117" t="s">
        <v>34</v>
      </c>
      <c r="B2" s="118"/>
      <c r="C2" s="21" t="s">
        <v>116</v>
      </c>
      <c r="D2" s="101"/>
      <c r="E2" s="101"/>
      <c r="F2" s="101"/>
      <c r="G2" s="101"/>
      <c r="H2" s="101"/>
      <c r="I2" s="101"/>
      <c r="J2" s="110" t="s">
        <v>112</v>
      </c>
      <c r="K2" s="110"/>
      <c r="L2" s="110"/>
      <c r="M2" s="111"/>
      <c r="N2" s="112"/>
      <c r="O2" s="113"/>
      <c r="P2" s="98"/>
      <c r="Q2" s="98"/>
    </row>
    <row r="3" spans="1:17" ht="15.75" customHeight="1" thickBot="1" x14ac:dyDescent="0.3">
      <c r="A3" s="119" t="s">
        <v>35</v>
      </c>
      <c r="B3" s="119"/>
      <c r="C3" s="65">
        <v>2</v>
      </c>
      <c r="D3" s="102" t="s">
        <v>110</v>
      </c>
      <c r="E3" s="100"/>
      <c r="F3" s="100"/>
      <c r="G3" s="100"/>
      <c r="H3" s="100"/>
      <c r="I3" s="100"/>
      <c r="P3" s="99"/>
      <c r="Q3" s="99"/>
    </row>
    <row r="4" spans="1:17" ht="15" customHeight="1" thickBot="1" x14ac:dyDescent="0.3">
      <c r="A4" s="121" t="s">
        <v>111</v>
      </c>
      <c r="B4" s="122"/>
      <c r="C4" s="23"/>
      <c r="D4" s="105" t="s">
        <v>45</v>
      </c>
      <c r="E4" s="105"/>
      <c r="F4" s="105"/>
      <c r="G4" s="106"/>
      <c r="H4" s="66"/>
      <c r="I4" s="107" t="s">
        <v>46</v>
      </c>
      <c r="J4" s="109"/>
      <c r="K4" s="107" t="s">
        <v>31</v>
      </c>
      <c r="L4" s="109"/>
      <c r="M4" s="107" t="s">
        <v>44</v>
      </c>
      <c r="N4" s="109"/>
      <c r="O4" s="103"/>
      <c r="P4" s="104"/>
      <c r="Q4" s="104"/>
    </row>
    <row r="5" spans="1:17" ht="15" customHeight="1" x14ac:dyDescent="0.25">
      <c r="A5" s="114" t="s">
        <v>36</v>
      </c>
      <c r="B5" s="120" t="s">
        <v>37</v>
      </c>
      <c r="C5" s="114" t="s">
        <v>38</v>
      </c>
      <c r="D5" s="107"/>
      <c r="E5" s="108"/>
      <c r="F5" s="108"/>
      <c r="G5" s="109"/>
      <c r="H5" s="66"/>
      <c r="I5" s="17" t="s">
        <v>109</v>
      </c>
      <c r="J5" s="5">
        <v>4</v>
      </c>
      <c r="K5" s="18"/>
      <c r="L5" s="19">
        <v>2</v>
      </c>
      <c r="M5" s="84" t="s">
        <v>47</v>
      </c>
      <c r="N5" s="6" t="s">
        <v>48</v>
      </c>
      <c r="O5" s="84" t="s">
        <v>49</v>
      </c>
      <c r="P5" s="84" t="s">
        <v>40</v>
      </c>
      <c r="Q5" s="84" t="s">
        <v>108</v>
      </c>
    </row>
    <row r="6" spans="1:17" ht="15.75" thickBot="1" x14ac:dyDescent="0.3">
      <c r="A6" s="114"/>
      <c r="B6" s="120"/>
      <c r="C6" s="114"/>
      <c r="D6" s="51" t="s">
        <v>168</v>
      </c>
      <c r="E6" s="7" t="s">
        <v>51</v>
      </c>
      <c r="F6" s="7" t="s">
        <v>163</v>
      </c>
      <c r="G6" s="8">
        <v>0.4</v>
      </c>
      <c r="H6" s="8" t="s">
        <v>151</v>
      </c>
      <c r="I6" s="7" t="s">
        <v>52</v>
      </c>
      <c r="J6" s="8">
        <v>0.4</v>
      </c>
      <c r="K6" s="64" t="s">
        <v>47</v>
      </c>
      <c r="L6" s="9">
        <v>0.2</v>
      </c>
      <c r="M6" s="97"/>
      <c r="N6" s="9" t="s">
        <v>53</v>
      </c>
      <c r="O6" s="97"/>
      <c r="P6" s="97"/>
      <c r="Q6" s="97"/>
    </row>
    <row r="7" spans="1:17" ht="15.75" thickBot="1" x14ac:dyDescent="0.3">
      <c r="A7" s="1">
        <v>1</v>
      </c>
      <c r="B7" s="1">
        <v>201239508</v>
      </c>
      <c r="C7" s="11" t="s">
        <v>54</v>
      </c>
      <c r="D7" s="24">
        <v>8</v>
      </c>
      <c r="E7" s="24"/>
      <c r="F7" s="24">
        <v>8</v>
      </c>
      <c r="G7" s="25">
        <f>SUM(D7,F7)*2/10</f>
        <v>3.2</v>
      </c>
      <c r="H7" s="24">
        <v>1</v>
      </c>
      <c r="I7" s="24">
        <v>3</v>
      </c>
      <c r="J7" s="25">
        <f>SUM(H7:I7)*4/$J$5</f>
        <v>4</v>
      </c>
      <c r="K7" s="24">
        <f>'2B-cuatro(A)'!U9</f>
        <v>2</v>
      </c>
      <c r="L7" s="25">
        <f>K7*2/$L$5</f>
        <v>2</v>
      </c>
      <c r="M7" s="24">
        <f>SUM(G7,J7,L7)</f>
        <v>9.1999999999999993</v>
      </c>
      <c r="N7" s="25">
        <f>IF(M7&lt;6,ROUNDDOWN(M7,0),ROUND(M7,0))</f>
        <v>9</v>
      </c>
      <c r="O7" s="24">
        <f>'2B-tres(A)'!M9</f>
        <v>9</v>
      </c>
      <c r="P7" s="24">
        <f>'2B-tres(A)'!N9</f>
        <v>0</v>
      </c>
      <c r="Q7" s="26">
        <f>'2B-tres(A)'!O9</f>
        <v>1</v>
      </c>
    </row>
    <row r="8" spans="1:17" ht="15.75" thickBot="1" x14ac:dyDescent="0.3">
      <c r="A8" s="1">
        <v>2</v>
      </c>
      <c r="B8" s="1">
        <v>201215496</v>
      </c>
      <c r="C8" s="11" t="s">
        <v>55</v>
      </c>
      <c r="D8" s="24"/>
      <c r="E8" s="24"/>
      <c r="F8" s="24">
        <v>6</v>
      </c>
      <c r="G8" s="25">
        <f t="shared" ref="G8:G31" si="0">SUM(D8,F8)*2/10</f>
        <v>1.2</v>
      </c>
      <c r="H8" s="24">
        <v>1</v>
      </c>
      <c r="I8" s="24">
        <v>3</v>
      </c>
      <c r="J8" s="25">
        <f t="shared" ref="J8:J31" si="1">SUM(H8:I8)*4/$J$5</f>
        <v>4</v>
      </c>
      <c r="K8" s="24">
        <f>'2B-cuatro(A)'!U10</f>
        <v>2</v>
      </c>
      <c r="L8" s="25">
        <f t="shared" ref="L8:L31" si="2">K8*2/$L$5</f>
        <v>2</v>
      </c>
      <c r="M8" s="24">
        <f t="shared" ref="M8:M31" si="3">SUM(G8,J8,L8)</f>
        <v>7.2</v>
      </c>
      <c r="N8" s="25">
        <f t="shared" ref="N8:N31" si="4">IF(M8&lt;6,ROUNDDOWN(M8,0),ROUND(M8,0))</f>
        <v>7</v>
      </c>
      <c r="O8" s="24">
        <f>'2B-tres(A)'!M10</f>
        <v>9</v>
      </c>
      <c r="P8" s="24">
        <f>'2B-tres(A)'!N10</f>
        <v>0</v>
      </c>
      <c r="Q8" s="26">
        <f>'2B-tres(A)'!O10</f>
        <v>1</v>
      </c>
    </row>
    <row r="9" spans="1:17" ht="15.75" thickBot="1" x14ac:dyDescent="0.3">
      <c r="A9" s="1">
        <v>3</v>
      </c>
      <c r="B9" s="1">
        <v>201213130</v>
      </c>
      <c r="C9" s="11" t="s">
        <v>56</v>
      </c>
      <c r="D9" s="24">
        <v>9.5</v>
      </c>
      <c r="E9" s="24"/>
      <c r="F9" s="24">
        <v>8.6</v>
      </c>
      <c r="G9" s="25">
        <f t="shared" si="0"/>
        <v>3.62</v>
      </c>
      <c r="H9" s="24">
        <v>1</v>
      </c>
      <c r="I9" s="24">
        <v>3</v>
      </c>
      <c r="J9" s="25">
        <f t="shared" si="1"/>
        <v>4</v>
      </c>
      <c r="K9" s="24">
        <f>'2B-cuatro(A)'!U11</f>
        <v>2</v>
      </c>
      <c r="L9" s="25">
        <f t="shared" si="2"/>
        <v>2</v>
      </c>
      <c r="M9" s="24">
        <f t="shared" si="3"/>
        <v>9.620000000000001</v>
      </c>
      <c r="N9" s="25">
        <f t="shared" si="4"/>
        <v>10</v>
      </c>
      <c r="O9" s="24">
        <f>'2B-tres(A)'!M11</f>
        <v>9</v>
      </c>
      <c r="P9" s="24">
        <f>'2B-tres(A)'!N11</f>
        <v>0</v>
      </c>
      <c r="Q9" s="26">
        <f>'2B-tres(A)'!O11</f>
        <v>1</v>
      </c>
    </row>
    <row r="10" spans="1:17" ht="15.75" thickBot="1" x14ac:dyDescent="0.3">
      <c r="A10" s="1">
        <v>4</v>
      </c>
      <c r="B10" s="1">
        <v>201246116</v>
      </c>
      <c r="C10" s="11" t="s">
        <v>57</v>
      </c>
      <c r="D10" s="24">
        <v>8</v>
      </c>
      <c r="E10" s="24"/>
      <c r="F10" s="24">
        <v>6.6</v>
      </c>
      <c r="G10" s="25">
        <f t="shared" si="0"/>
        <v>2.92</v>
      </c>
      <c r="H10" s="24">
        <v>1</v>
      </c>
      <c r="I10" s="24">
        <v>3</v>
      </c>
      <c r="J10" s="25">
        <f t="shared" si="1"/>
        <v>4</v>
      </c>
      <c r="K10" s="24">
        <f>'2B-cuatro(A)'!U12</f>
        <v>2</v>
      </c>
      <c r="L10" s="25">
        <f t="shared" si="2"/>
        <v>2</v>
      </c>
      <c r="M10" s="24">
        <f t="shared" si="3"/>
        <v>8.92</v>
      </c>
      <c r="N10" s="25">
        <f t="shared" si="4"/>
        <v>9</v>
      </c>
      <c r="O10" s="24">
        <f>'2B-tres(A)'!M12</f>
        <v>9</v>
      </c>
      <c r="P10" s="24">
        <f>'2B-tres(A)'!N12</f>
        <v>0</v>
      </c>
      <c r="Q10" s="26">
        <f>'2B-tres(A)'!O12</f>
        <v>1</v>
      </c>
    </row>
    <row r="11" spans="1:17" ht="15.75" thickBot="1" x14ac:dyDescent="0.3">
      <c r="A11" s="1">
        <v>5</v>
      </c>
      <c r="B11" s="1">
        <v>201246763</v>
      </c>
      <c r="C11" s="11" t="s">
        <v>58</v>
      </c>
      <c r="D11" s="24" t="s">
        <v>172</v>
      </c>
      <c r="E11" s="24"/>
      <c r="F11" s="24">
        <v>6.3</v>
      </c>
      <c r="G11" s="25">
        <f t="shared" si="0"/>
        <v>1.26</v>
      </c>
      <c r="H11" s="24">
        <v>1</v>
      </c>
      <c r="I11" s="24">
        <v>3</v>
      </c>
      <c r="J11" s="25">
        <f t="shared" si="1"/>
        <v>4</v>
      </c>
      <c r="K11" s="24">
        <f>'2B-cuatro(A)'!U13</f>
        <v>2</v>
      </c>
      <c r="L11" s="25">
        <f t="shared" si="2"/>
        <v>2</v>
      </c>
      <c r="M11" s="24">
        <f t="shared" si="3"/>
        <v>7.26</v>
      </c>
      <c r="N11" s="25">
        <f t="shared" si="4"/>
        <v>7</v>
      </c>
      <c r="O11" s="24">
        <f>'2B-tres(A)'!M13</f>
        <v>9</v>
      </c>
      <c r="P11" s="24">
        <f>'2B-tres(A)'!N13</f>
        <v>0</v>
      </c>
      <c r="Q11" s="26">
        <f>'2B-tres(A)'!O13</f>
        <v>1</v>
      </c>
    </row>
    <row r="12" spans="1:17" ht="15.75" thickBot="1" x14ac:dyDescent="0.3">
      <c r="A12" s="1">
        <v>6</v>
      </c>
      <c r="B12" s="1">
        <v>201226627</v>
      </c>
      <c r="C12" s="11" t="s">
        <v>59</v>
      </c>
      <c r="D12" s="24">
        <v>9</v>
      </c>
      <c r="E12" s="24"/>
      <c r="F12" s="24">
        <v>7</v>
      </c>
      <c r="G12" s="25">
        <f t="shared" si="0"/>
        <v>3.2</v>
      </c>
      <c r="H12" s="24">
        <v>1</v>
      </c>
      <c r="I12" s="24">
        <v>2</v>
      </c>
      <c r="J12" s="25">
        <f t="shared" si="1"/>
        <v>3</v>
      </c>
      <c r="K12" s="24">
        <f>'2B-cuatro(A)'!U14</f>
        <v>2</v>
      </c>
      <c r="L12" s="25">
        <f t="shared" si="2"/>
        <v>2</v>
      </c>
      <c r="M12" s="24">
        <f t="shared" si="3"/>
        <v>8.1999999999999993</v>
      </c>
      <c r="N12" s="25">
        <f t="shared" si="4"/>
        <v>8</v>
      </c>
      <c r="O12" s="24">
        <f>'2B-tres(A)'!M14</f>
        <v>9</v>
      </c>
      <c r="P12" s="24">
        <f>'2B-tres(A)'!N14</f>
        <v>0</v>
      </c>
      <c r="Q12" s="26">
        <f>'2B-tres(A)'!O14</f>
        <v>1</v>
      </c>
    </row>
    <row r="13" spans="1:17" ht="15.75" thickBot="1" x14ac:dyDescent="0.3">
      <c r="A13" s="1">
        <v>7</v>
      </c>
      <c r="B13" s="1">
        <v>201219395</v>
      </c>
      <c r="C13" s="11" t="s">
        <v>118</v>
      </c>
      <c r="D13" s="24">
        <v>7.5</v>
      </c>
      <c r="E13" s="24"/>
      <c r="F13" s="24">
        <v>6.6</v>
      </c>
      <c r="G13" s="25">
        <f t="shared" si="0"/>
        <v>2.82</v>
      </c>
      <c r="H13" s="24">
        <v>1</v>
      </c>
      <c r="I13" s="24">
        <v>3</v>
      </c>
      <c r="J13" s="25">
        <f t="shared" si="1"/>
        <v>4</v>
      </c>
      <c r="K13" s="24">
        <f>'2B-cuatro(A)'!U15</f>
        <v>2</v>
      </c>
      <c r="L13" s="25">
        <f t="shared" si="2"/>
        <v>2</v>
      </c>
      <c r="M13" s="24">
        <f t="shared" si="3"/>
        <v>8.82</v>
      </c>
      <c r="N13" s="25">
        <f t="shared" si="4"/>
        <v>9</v>
      </c>
      <c r="O13" s="24">
        <f>'2B-tres(A)'!M15</f>
        <v>9</v>
      </c>
      <c r="P13" s="24">
        <f>'2B-tres(A)'!N15</f>
        <v>0</v>
      </c>
      <c r="Q13" s="26">
        <f>'2B-tres(A)'!O15</f>
        <v>1</v>
      </c>
    </row>
    <row r="14" spans="1:17" ht="15.75" thickBot="1" x14ac:dyDescent="0.3">
      <c r="A14" s="1">
        <v>8</v>
      </c>
      <c r="B14" s="1">
        <v>201225812</v>
      </c>
      <c r="C14" s="11" t="s">
        <v>119</v>
      </c>
      <c r="D14" s="24">
        <v>7.5</v>
      </c>
      <c r="E14" s="24"/>
      <c r="F14" s="24">
        <v>10</v>
      </c>
      <c r="G14" s="25">
        <f t="shared" si="0"/>
        <v>3.5</v>
      </c>
      <c r="H14" s="24">
        <v>1</v>
      </c>
      <c r="I14" s="24">
        <v>3</v>
      </c>
      <c r="J14" s="25">
        <f t="shared" si="1"/>
        <v>4</v>
      </c>
      <c r="K14" s="24">
        <f>'2B-cuatro(A)'!U16</f>
        <v>2</v>
      </c>
      <c r="L14" s="25">
        <f t="shared" si="2"/>
        <v>2</v>
      </c>
      <c r="M14" s="24">
        <f t="shared" si="3"/>
        <v>9.5</v>
      </c>
      <c r="N14" s="25">
        <f t="shared" si="4"/>
        <v>10</v>
      </c>
      <c r="O14" s="24">
        <f>'2B-tres(A)'!M16</f>
        <v>9</v>
      </c>
      <c r="P14" s="24">
        <f>'2B-tres(A)'!N16</f>
        <v>0</v>
      </c>
      <c r="Q14" s="26">
        <f>'2B-tres(A)'!O16</f>
        <v>1</v>
      </c>
    </row>
    <row r="15" spans="1:17" ht="15.75" thickBot="1" x14ac:dyDescent="0.3">
      <c r="A15" s="1">
        <v>9</v>
      </c>
      <c r="B15" s="1">
        <v>201225837</v>
      </c>
      <c r="C15" s="11" t="s">
        <v>60</v>
      </c>
      <c r="D15" s="24"/>
      <c r="E15" s="24"/>
      <c r="F15" s="24">
        <v>10</v>
      </c>
      <c r="G15" s="25">
        <f t="shared" si="0"/>
        <v>2</v>
      </c>
      <c r="H15" s="24">
        <v>1</v>
      </c>
      <c r="I15" s="24">
        <v>3</v>
      </c>
      <c r="J15" s="25">
        <f t="shared" si="1"/>
        <v>4</v>
      </c>
      <c r="K15" s="24">
        <f>'2B-cuatro(A)'!U17</f>
        <v>2</v>
      </c>
      <c r="L15" s="25">
        <f t="shared" si="2"/>
        <v>2</v>
      </c>
      <c r="M15" s="24">
        <f t="shared" si="3"/>
        <v>8</v>
      </c>
      <c r="N15" s="25">
        <f t="shared" si="4"/>
        <v>8</v>
      </c>
      <c r="O15" s="24">
        <f>'2B-tres(A)'!M17</f>
        <v>7</v>
      </c>
      <c r="P15" s="24">
        <f>'2B-tres(A)'!N17</f>
        <v>2</v>
      </c>
      <c r="Q15" s="26">
        <f>'2B-tres(A)'!O17</f>
        <v>0.77777777777777779</v>
      </c>
    </row>
    <row r="16" spans="1:17" ht="15.75" thickBot="1" x14ac:dyDescent="0.3">
      <c r="A16" s="1">
        <v>10</v>
      </c>
      <c r="B16" s="1">
        <v>201247208</v>
      </c>
      <c r="C16" s="11" t="s">
        <v>61</v>
      </c>
      <c r="D16" s="24">
        <v>10</v>
      </c>
      <c r="E16" s="24"/>
      <c r="F16" s="24">
        <v>9</v>
      </c>
      <c r="G16" s="25">
        <f t="shared" si="0"/>
        <v>3.8</v>
      </c>
      <c r="H16" s="24">
        <v>1</v>
      </c>
      <c r="I16" s="24">
        <v>3</v>
      </c>
      <c r="J16" s="25">
        <f t="shared" si="1"/>
        <v>4</v>
      </c>
      <c r="K16" s="24">
        <f>'2B-cuatro(A)'!U18</f>
        <v>2</v>
      </c>
      <c r="L16" s="25">
        <f t="shared" si="2"/>
        <v>2</v>
      </c>
      <c r="M16" s="24">
        <f t="shared" si="3"/>
        <v>9.8000000000000007</v>
      </c>
      <c r="N16" s="25">
        <f t="shared" si="4"/>
        <v>10</v>
      </c>
      <c r="O16" s="24">
        <f>'2B-tres(A)'!M18</f>
        <v>9</v>
      </c>
      <c r="P16" s="24">
        <f>'2B-tres(A)'!N18</f>
        <v>0</v>
      </c>
      <c r="Q16" s="26">
        <f>'2B-tres(A)'!O18</f>
        <v>1</v>
      </c>
    </row>
    <row r="17" spans="1:17" ht="15.75" thickBot="1" x14ac:dyDescent="0.3">
      <c r="A17" s="1">
        <v>11</v>
      </c>
      <c r="B17" s="1">
        <v>201232278</v>
      </c>
      <c r="C17" s="11" t="s">
        <v>62</v>
      </c>
      <c r="D17" s="24">
        <v>8</v>
      </c>
      <c r="E17" s="24"/>
      <c r="F17" s="24">
        <v>9.3000000000000007</v>
      </c>
      <c r="G17" s="25">
        <f t="shared" si="0"/>
        <v>3.46</v>
      </c>
      <c r="H17" s="24">
        <v>1</v>
      </c>
      <c r="I17" s="24">
        <v>3</v>
      </c>
      <c r="J17" s="25">
        <f t="shared" si="1"/>
        <v>4</v>
      </c>
      <c r="K17" s="24">
        <f>'2B-cuatro(A)'!U19</f>
        <v>2</v>
      </c>
      <c r="L17" s="25">
        <f t="shared" si="2"/>
        <v>2</v>
      </c>
      <c r="M17" s="24">
        <f t="shared" si="3"/>
        <v>9.4600000000000009</v>
      </c>
      <c r="N17" s="25">
        <f t="shared" si="4"/>
        <v>9</v>
      </c>
      <c r="O17" s="24">
        <f>'2B-tres(A)'!M19</f>
        <v>9</v>
      </c>
      <c r="P17" s="24">
        <f>'2B-tres(A)'!N19</f>
        <v>0</v>
      </c>
      <c r="Q17" s="26">
        <f>'2B-tres(A)'!O19</f>
        <v>1</v>
      </c>
    </row>
    <row r="18" spans="1:17" ht="15.75" thickBot="1" x14ac:dyDescent="0.3">
      <c r="A18" s="1">
        <v>12</v>
      </c>
      <c r="B18" s="1">
        <v>201246844</v>
      </c>
      <c r="C18" s="11" t="s">
        <v>63</v>
      </c>
      <c r="D18" s="24">
        <v>10</v>
      </c>
      <c r="E18" s="24"/>
      <c r="F18" s="24">
        <v>8.6</v>
      </c>
      <c r="G18" s="25">
        <f t="shared" si="0"/>
        <v>3.72</v>
      </c>
      <c r="H18" s="24">
        <v>0</v>
      </c>
      <c r="I18" s="24">
        <v>3</v>
      </c>
      <c r="J18" s="25">
        <f t="shared" si="1"/>
        <v>3</v>
      </c>
      <c r="K18" s="24">
        <f>'2B-cuatro(A)'!U20</f>
        <v>2</v>
      </c>
      <c r="L18" s="25">
        <f t="shared" si="2"/>
        <v>2</v>
      </c>
      <c r="M18" s="24">
        <f t="shared" si="3"/>
        <v>8.7200000000000006</v>
      </c>
      <c r="N18" s="25">
        <f t="shared" si="4"/>
        <v>9</v>
      </c>
      <c r="O18" s="24">
        <f>'2B-tres(A)'!M20</f>
        <v>8</v>
      </c>
      <c r="P18" s="24">
        <f>'2B-tres(A)'!N20</f>
        <v>1</v>
      </c>
      <c r="Q18" s="26">
        <f>'2B-tres(A)'!O20</f>
        <v>0.88888888888888884</v>
      </c>
    </row>
    <row r="19" spans="1:17" ht="15.75" thickBot="1" x14ac:dyDescent="0.3">
      <c r="A19" s="1">
        <v>13</v>
      </c>
      <c r="B19" s="1">
        <v>201246878</v>
      </c>
      <c r="C19" s="11" t="s">
        <v>64</v>
      </c>
      <c r="D19" s="24">
        <v>8</v>
      </c>
      <c r="E19" s="24"/>
      <c r="F19" s="24">
        <v>8</v>
      </c>
      <c r="G19" s="25">
        <f t="shared" si="0"/>
        <v>3.2</v>
      </c>
      <c r="H19" s="24">
        <v>1</v>
      </c>
      <c r="I19" s="24">
        <v>2.5</v>
      </c>
      <c r="J19" s="25">
        <f t="shared" si="1"/>
        <v>3.5</v>
      </c>
      <c r="K19" s="24">
        <f>'2B-cuatro(A)'!U21</f>
        <v>2</v>
      </c>
      <c r="L19" s="25">
        <f t="shared" si="2"/>
        <v>2</v>
      </c>
      <c r="M19" s="24">
        <f t="shared" si="3"/>
        <v>8.6999999999999993</v>
      </c>
      <c r="N19" s="25">
        <f t="shared" si="4"/>
        <v>9</v>
      </c>
      <c r="O19" s="24">
        <f>'2B-tres(A)'!M21</f>
        <v>9</v>
      </c>
      <c r="P19" s="24">
        <f>'2B-tres(A)'!N21</f>
        <v>0</v>
      </c>
      <c r="Q19" s="26">
        <f>'2B-tres(A)'!O21</f>
        <v>1</v>
      </c>
    </row>
    <row r="20" spans="1:17" ht="15.75" thickBot="1" x14ac:dyDescent="0.3">
      <c r="A20" s="1">
        <v>14</v>
      </c>
      <c r="B20" s="1">
        <v>201232483</v>
      </c>
      <c r="C20" s="11" t="s">
        <v>65</v>
      </c>
      <c r="D20" s="24"/>
      <c r="E20" s="24"/>
      <c r="F20" s="24">
        <v>7.6</v>
      </c>
      <c r="G20" s="25">
        <f t="shared" si="0"/>
        <v>1.52</v>
      </c>
      <c r="H20" s="24">
        <v>1</v>
      </c>
      <c r="I20" s="24">
        <v>3</v>
      </c>
      <c r="J20" s="25">
        <f t="shared" si="1"/>
        <v>4</v>
      </c>
      <c r="K20" s="24">
        <f>'2B-cuatro(A)'!U22</f>
        <v>2</v>
      </c>
      <c r="L20" s="25">
        <f t="shared" si="2"/>
        <v>2</v>
      </c>
      <c r="M20" s="24">
        <f t="shared" si="3"/>
        <v>7.52</v>
      </c>
      <c r="N20" s="25">
        <f t="shared" si="4"/>
        <v>8</v>
      </c>
      <c r="O20" s="24">
        <f>'2B-tres(A)'!M22</f>
        <v>9</v>
      </c>
      <c r="P20" s="24">
        <f>'2B-tres(A)'!N22</f>
        <v>0</v>
      </c>
      <c r="Q20" s="26">
        <f>'2B-tres(A)'!O22</f>
        <v>1</v>
      </c>
    </row>
    <row r="21" spans="1:17" ht="15.75" thickBot="1" x14ac:dyDescent="0.3">
      <c r="A21" s="1">
        <v>15</v>
      </c>
      <c r="B21" s="1">
        <v>201248101</v>
      </c>
      <c r="C21" s="11" t="s">
        <v>66</v>
      </c>
      <c r="D21" s="24">
        <v>8</v>
      </c>
      <c r="E21" s="24"/>
      <c r="F21" s="24">
        <v>8.3000000000000007</v>
      </c>
      <c r="G21" s="25">
        <f t="shared" si="0"/>
        <v>3.2600000000000002</v>
      </c>
      <c r="H21" s="24">
        <v>1</v>
      </c>
      <c r="I21" s="24">
        <v>3</v>
      </c>
      <c r="J21" s="25">
        <f t="shared" si="1"/>
        <v>4</v>
      </c>
      <c r="K21" s="24">
        <f>'2B-cuatro(A)'!U23</f>
        <v>2</v>
      </c>
      <c r="L21" s="25">
        <f t="shared" si="2"/>
        <v>2</v>
      </c>
      <c r="M21" s="24">
        <f t="shared" si="3"/>
        <v>9.26</v>
      </c>
      <c r="N21" s="25">
        <f t="shared" si="4"/>
        <v>9</v>
      </c>
      <c r="O21" s="24">
        <f>'2B-tres(A)'!M23</f>
        <v>9</v>
      </c>
      <c r="P21" s="24">
        <f>'2B-tres(A)'!N23</f>
        <v>0</v>
      </c>
      <c r="Q21" s="26">
        <f>'2B-tres(A)'!O23</f>
        <v>1</v>
      </c>
    </row>
    <row r="22" spans="1:17" ht="15.75" thickBot="1" x14ac:dyDescent="0.3">
      <c r="A22" s="1">
        <v>16</v>
      </c>
      <c r="B22" s="1">
        <v>201239620</v>
      </c>
      <c r="C22" s="11" t="s">
        <v>67</v>
      </c>
      <c r="D22" s="24">
        <v>9.5</v>
      </c>
      <c r="E22" s="24"/>
      <c r="F22" s="24">
        <v>10</v>
      </c>
      <c r="G22" s="25">
        <f t="shared" si="0"/>
        <v>3.9</v>
      </c>
      <c r="H22" s="24">
        <v>1</v>
      </c>
      <c r="I22" s="24">
        <v>3</v>
      </c>
      <c r="J22" s="25">
        <f t="shared" si="1"/>
        <v>4</v>
      </c>
      <c r="K22" s="24">
        <f>'2B-cuatro(A)'!U24</f>
        <v>2</v>
      </c>
      <c r="L22" s="25">
        <f t="shared" si="2"/>
        <v>2</v>
      </c>
      <c r="M22" s="24">
        <f t="shared" si="3"/>
        <v>9.9</v>
      </c>
      <c r="N22" s="25">
        <f t="shared" si="4"/>
        <v>10</v>
      </c>
      <c r="O22" s="24">
        <f>'2B-tres(A)'!M24</f>
        <v>9</v>
      </c>
      <c r="P22" s="24">
        <f>'2B-tres(A)'!N24</f>
        <v>0</v>
      </c>
      <c r="Q22" s="26">
        <f>'2B-tres(A)'!O24</f>
        <v>1</v>
      </c>
    </row>
    <row r="23" spans="1:17" ht="15.75" thickBot="1" x14ac:dyDescent="0.3">
      <c r="A23" s="1">
        <v>17</v>
      </c>
      <c r="B23" s="1">
        <v>201211050</v>
      </c>
      <c r="C23" s="11" t="s">
        <v>68</v>
      </c>
      <c r="D23" s="24">
        <v>10</v>
      </c>
      <c r="E23" s="24"/>
      <c r="F23" s="24">
        <v>10</v>
      </c>
      <c r="G23" s="25">
        <f t="shared" si="0"/>
        <v>4</v>
      </c>
      <c r="H23" s="24">
        <v>1</v>
      </c>
      <c r="I23" s="24">
        <v>3</v>
      </c>
      <c r="J23" s="25">
        <f t="shared" si="1"/>
        <v>4</v>
      </c>
      <c r="K23" s="24">
        <f>'2B-cuatro(A)'!U25</f>
        <v>2</v>
      </c>
      <c r="L23" s="25">
        <f t="shared" si="2"/>
        <v>2</v>
      </c>
      <c r="M23" s="24">
        <f t="shared" si="3"/>
        <v>10</v>
      </c>
      <c r="N23" s="25">
        <f t="shared" si="4"/>
        <v>10</v>
      </c>
      <c r="O23" s="24">
        <f>'2B-tres(A)'!M25</f>
        <v>9</v>
      </c>
      <c r="P23" s="24">
        <f>'2B-tres(A)'!N25</f>
        <v>0</v>
      </c>
      <c r="Q23" s="26">
        <f>'2B-tres(A)'!O25</f>
        <v>1</v>
      </c>
    </row>
    <row r="24" spans="1:17" ht="15.75" thickBot="1" x14ac:dyDescent="0.3">
      <c r="A24" s="1">
        <v>18</v>
      </c>
      <c r="B24" s="1">
        <v>201204801</v>
      </c>
      <c r="C24" s="11" t="s">
        <v>69</v>
      </c>
      <c r="D24" s="24">
        <v>10</v>
      </c>
      <c r="E24" s="24"/>
      <c r="F24" s="24">
        <v>8.3000000000000007</v>
      </c>
      <c r="G24" s="25">
        <f t="shared" si="0"/>
        <v>3.66</v>
      </c>
      <c r="H24" s="24">
        <v>1</v>
      </c>
      <c r="I24" s="24">
        <v>3</v>
      </c>
      <c r="J24" s="25">
        <f t="shared" si="1"/>
        <v>4</v>
      </c>
      <c r="K24" s="24">
        <f>'2B-cuatro(A)'!U26</f>
        <v>2</v>
      </c>
      <c r="L24" s="25">
        <f t="shared" si="2"/>
        <v>2</v>
      </c>
      <c r="M24" s="24">
        <f t="shared" si="3"/>
        <v>9.66</v>
      </c>
      <c r="N24" s="25">
        <f t="shared" si="4"/>
        <v>10</v>
      </c>
      <c r="O24" s="24">
        <f>'2B-tres(A)'!M26</f>
        <v>9</v>
      </c>
      <c r="P24" s="24">
        <f>'2B-tres(A)'!N26</f>
        <v>0</v>
      </c>
      <c r="Q24" s="26">
        <f>'2B-tres(A)'!O26</f>
        <v>1</v>
      </c>
    </row>
    <row r="25" spans="1:17" ht="15.75" thickBot="1" x14ac:dyDescent="0.3">
      <c r="A25" s="1">
        <v>19</v>
      </c>
      <c r="B25" s="1">
        <v>201248599</v>
      </c>
      <c r="C25" s="11" t="s">
        <v>70</v>
      </c>
      <c r="D25" s="24">
        <v>0</v>
      </c>
      <c r="E25" s="24"/>
      <c r="F25" s="24">
        <v>0</v>
      </c>
      <c r="G25" s="25">
        <f t="shared" si="0"/>
        <v>0</v>
      </c>
      <c r="H25" s="24">
        <v>0</v>
      </c>
      <c r="I25" s="24">
        <v>0</v>
      </c>
      <c r="J25" s="25">
        <f t="shared" si="1"/>
        <v>0</v>
      </c>
      <c r="K25" s="24">
        <f>'2B-cuatro(A)'!U27</f>
        <v>0</v>
      </c>
      <c r="L25" s="25">
        <f t="shared" si="2"/>
        <v>0</v>
      </c>
      <c r="M25" s="24">
        <f t="shared" si="3"/>
        <v>0</v>
      </c>
      <c r="N25" s="25">
        <f t="shared" si="4"/>
        <v>0</v>
      </c>
      <c r="O25" s="24">
        <f>'2B-tres(A)'!M27</f>
        <v>0</v>
      </c>
      <c r="P25" s="24">
        <f>'2B-tres(A)'!N27</f>
        <v>9</v>
      </c>
      <c r="Q25" s="26">
        <f>'2B-tres(A)'!O27</f>
        <v>0</v>
      </c>
    </row>
    <row r="26" spans="1:17" ht="15.75" thickBot="1" x14ac:dyDescent="0.3">
      <c r="A26" s="1">
        <v>20</v>
      </c>
      <c r="B26" s="1">
        <v>201213723</v>
      </c>
      <c r="C26" s="11" t="s">
        <v>71</v>
      </c>
      <c r="D26" s="24"/>
      <c r="E26" s="24"/>
      <c r="F26" s="24">
        <v>6</v>
      </c>
      <c r="G26" s="25">
        <f t="shared" si="0"/>
        <v>1.2</v>
      </c>
      <c r="H26" s="24">
        <v>1</v>
      </c>
      <c r="I26" s="24">
        <v>3</v>
      </c>
      <c r="J26" s="25">
        <f t="shared" si="1"/>
        <v>4</v>
      </c>
      <c r="K26" s="24">
        <f>'2B-cuatro(A)'!U28</f>
        <v>2</v>
      </c>
      <c r="L26" s="25">
        <f t="shared" si="2"/>
        <v>2</v>
      </c>
      <c r="M26" s="24">
        <f t="shared" si="3"/>
        <v>7.2</v>
      </c>
      <c r="N26" s="25">
        <f t="shared" si="4"/>
        <v>7</v>
      </c>
      <c r="O26" s="24">
        <f>'2B-tres(A)'!M28</f>
        <v>9</v>
      </c>
      <c r="P26" s="24">
        <f>'2B-tres(A)'!N28</f>
        <v>0</v>
      </c>
      <c r="Q26" s="26">
        <f>'2B-tres(A)'!O28</f>
        <v>1</v>
      </c>
    </row>
    <row r="27" spans="1:17" ht="15.75" thickBot="1" x14ac:dyDescent="0.3">
      <c r="A27" s="1">
        <v>21</v>
      </c>
      <c r="B27" s="1">
        <v>201249105</v>
      </c>
      <c r="C27" s="11" t="s">
        <v>72</v>
      </c>
      <c r="D27" s="24">
        <v>10</v>
      </c>
      <c r="E27" s="24"/>
      <c r="F27" s="24">
        <v>10</v>
      </c>
      <c r="G27" s="25">
        <f t="shared" si="0"/>
        <v>4</v>
      </c>
      <c r="H27" s="24">
        <v>1</v>
      </c>
      <c r="I27" s="24">
        <v>3</v>
      </c>
      <c r="J27" s="25">
        <f t="shared" si="1"/>
        <v>4</v>
      </c>
      <c r="K27" s="24">
        <f>'2B-cuatro(A)'!U29</f>
        <v>2</v>
      </c>
      <c r="L27" s="25">
        <f t="shared" si="2"/>
        <v>2</v>
      </c>
      <c r="M27" s="24">
        <f t="shared" si="3"/>
        <v>10</v>
      </c>
      <c r="N27" s="25">
        <f t="shared" si="4"/>
        <v>10</v>
      </c>
      <c r="O27" s="24">
        <f>'2B-tres(A)'!M29</f>
        <v>9</v>
      </c>
      <c r="P27" s="24">
        <f>'2B-tres(A)'!N29</f>
        <v>0</v>
      </c>
      <c r="Q27" s="26">
        <f>'2B-tres(A)'!O29</f>
        <v>1</v>
      </c>
    </row>
    <row r="28" spans="1:17" ht="15.75" thickBot="1" x14ac:dyDescent="0.3">
      <c r="A28" s="1">
        <v>22</v>
      </c>
      <c r="B28" s="1">
        <v>201207082</v>
      </c>
      <c r="C28" s="11" t="s">
        <v>73</v>
      </c>
      <c r="D28" s="24">
        <v>10</v>
      </c>
      <c r="E28" s="24"/>
      <c r="F28" s="24">
        <v>10</v>
      </c>
      <c r="G28" s="25">
        <f t="shared" si="0"/>
        <v>4</v>
      </c>
      <c r="H28" s="24">
        <v>1</v>
      </c>
      <c r="I28" s="24">
        <v>3</v>
      </c>
      <c r="J28" s="25">
        <f t="shared" si="1"/>
        <v>4</v>
      </c>
      <c r="K28" s="24">
        <f>'2B-cuatro(A)'!U30</f>
        <v>2</v>
      </c>
      <c r="L28" s="25">
        <f t="shared" si="2"/>
        <v>2</v>
      </c>
      <c r="M28" s="24">
        <f t="shared" si="3"/>
        <v>10</v>
      </c>
      <c r="N28" s="25">
        <f t="shared" si="4"/>
        <v>10</v>
      </c>
      <c r="O28" s="24">
        <f>'2B-tres(A)'!M30</f>
        <v>9</v>
      </c>
      <c r="P28" s="24">
        <f>'2B-tres(A)'!N30</f>
        <v>0</v>
      </c>
      <c r="Q28" s="26">
        <f>'2B-tres(A)'!O30</f>
        <v>1</v>
      </c>
    </row>
    <row r="29" spans="1:17" ht="15.75" thickBot="1" x14ac:dyDescent="0.3">
      <c r="A29" s="1">
        <v>23</v>
      </c>
      <c r="B29" s="1">
        <v>201232940</v>
      </c>
      <c r="C29" s="11" t="s">
        <v>74</v>
      </c>
      <c r="D29" s="24">
        <v>0</v>
      </c>
      <c r="E29" s="24"/>
      <c r="F29" s="24">
        <v>0</v>
      </c>
      <c r="G29" s="25">
        <f t="shared" si="0"/>
        <v>0</v>
      </c>
      <c r="H29" s="24">
        <v>0</v>
      </c>
      <c r="I29" s="24">
        <v>0</v>
      </c>
      <c r="J29" s="25">
        <f t="shared" si="1"/>
        <v>0</v>
      </c>
      <c r="K29" s="24">
        <f>'2B-cuatro(A)'!U31</f>
        <v>0</v>
      </c>
      <c r="L29" s="25">
        <f t="shared" si="2"/>
        <v>0</v>
      </c>
      <c r="M29" s="24">
        <f t="shared" si="3"/>
        <v>0</v>
      </c>
      <c r="N29" s="25">
        <f t="shared" si="4"/>
        <v>0</v>
      </c>
      <c r="O29" s="24">
        <f>'2B-tres(A)'!M31</f>
        <v>0</v>
      </c>
      <c r="P29" s="24">
        <f>'2B-tres(A)'!N31</f>
        <v>9</v>
      </c>
      <c r="Q29" s="26">
        <f>'2B-tres(A)'!O31</f>
        <v>0</v>
      </c>
    </row>
    <row r="30" spans="1:17" ht="15.75" thickBot="1" x14ac:dyDescent="0.3">
      <c r="A30" s="1">
        <v>24</v>
      </c>
      <c r="B30" s="1">
        <v>201227267</v>
      </c>
      <c r="C30" s="11" t="s">
        <v>75</v>
      </c>
      <c r="D30" s="24">
        <v>10</v>
      </c>
      <c r="E30" s="24"/>
      <c r="F30" s="24">
        <v>10</v>
      </c>
      <c r="G30" s="25">
        <f t="shared" si="0"/>
        <v>4</v>
      </c>
      <c r="H30" s="24">
        <v>1</v>
      </c>
      <c r="I30" s="24">
        <v>3</v>
      </c>
      <c r="J30" s="25">
        <f t="shared" si="1"/>
        <v>4</v>
      </c>
      <c r="K30" s="24">
        <f>'2B-cuatro(A)'!U32</f>
        <v>2</v>
      </c>
      <c r="L30" s="25">
        <f t="shared" si="2"/>
        <v>2</v>
      </c>
      <c r="M30" s="24">
        <f t="shared" si="3"/>
        <v>10</v>
      </c>
      <c r="N30" s="25">
        <f t="shared" si="4"/>
        <v>10</v>
      </c>
      <c r="O30" s="24">
        <f>'2B-tres(A)'!M32</f>
        <v>9</v>
      </c>
      <c r="P30" s="24">
        <f>'2B-tres(A)'!N32</f>
        <v>0</v>
      </c>
      <c r="Q30" s="26">
        <f>'2B-tres(A)'!O32</f>
        <v>1</v>
      </c>
    </row>
    <row r="31" spans="1:17" ht="15.75" thickBot="1" x14ac:dyDescent="0.3">
      <c r="A31" s="1">
        <v>25</v>
      </c>
      <c r="B31" s="1">
        <v>201227281</v>
      </c>
      <c r="C31" s="11" t="s">
        <v>76</v>
      </c>
      <c r="D31" s="24">
        <v>10</v>
      </c>
      <c r="E31" s="24"/>
      <c r="F31" s="24">
        <v>8.6</v>
      </c>
      <c r="G31" s="25">
        <f t="shared" si="0"/>
        <v>3.72</v>
      </c>
      <c r="H31" s="24">
        <v>0</v>
      </c>
      <c r="I31" s="24">
        <v>3</v>
      </c>
      <c r="J31" s="25">
        <f t="shared" si="1"/>
        <v>3</v>
      </c>
      <c r="K31" s="24">
        <f>'2B-cuatro(A)'!U33</f>
        <v>2</v>
      </c>
      <c r="L31" s="25">
        <f t="shared" si="2"/>
        <v>2</v>
      </c>
      <c r="M31" s="24">
        <f t="shared" si="3"/>
        <v>8.7200000000000006</v>
      </c>
      <c r="N31" s="25">
        <f t="shared" si="4"/>
        <v>9</v>
      </c>
      <c r="O31" s="24">
        <f>'2B-tres(A)'!M33</f>
        <v>9</v>
      </c>
      <c r="P31" s="24">
        <f>'2B-tres(A)'!N33</f>
        <v>0</v>
      </c>
      <c r="Q31" s="26">
        <f>'2B-tres(A)'!O33</f>
        <v>1</v>
      </c>
    </row>
  </sheetData>
  <mergeCells count="21">
    <mergeCell ref="O5:O6"/>
    <mergeCell ref="P5:P6"/>
    <mergeCell ref="Q5:Q6"/>
    <mergeCell ref="A4:B4"/>
    <mergeCell ref="D4:G5"/>
    <mergeCell ref="I4:J4"/>
    <mergeCell ref="K4:L4"/>
    <mergeCell ref="M4:N4"/>
    <mergeCell ref="O4:Q4"/>
    <mergeCell ref="A5:A6"/>
    <mergeCell ref="B5:B6"/>
    <mergeCell ref="C5:C6"/>
    <mergeCell ref="M5:M6"/>
    <mergeCell ref="A1:B1"/>
    <mergeCell ref="D1:I2"/>
    <mergeCell ref="P1:Q3"/>
    <mergeCell ref="A2:B2"/>
    <mergeCell ref="J2:L2"/>
    <mergeCell ref="M2:O2"/>
    <mergeCell ref="A3:B3"/>
    <mergeCell ref="D3:I3"/>
  </mergeCells>
  <conditionalFormatting sqref="N7:N31">
    <cfRule type="cellIs" dxfId="13" priority="1" operator="lessThan">
      <formula>6</formula>
    </cfRule>
  </conditionalFormatting>
  <pageMargins left="0.7" right="0.7" top="0.96875" bottom="0.75" header="0.3" footer="0.3"/>
  <pageSetup scale="73" orientation="landscape" verticalDpi="300" r:id="rId1"/>
  <headerFooter scaleWithDoc="0" alignWithMargins="0">
    <oddHeader>&amp;C&amp;G</oddHeader>
    <oddFooter xml:space="preserve">&amp;LAv.2 Sur #519 Col. Centro Ciudad Serdán Pue., Tel. 01 (245) 45 2 25 90. Correo electrónico. dir.lazaroextserdan@hotmail.com
&amp;R
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31"/>
  <sheetViews>
    <sheetView topLeftCell="C8" zoomScaleNormal="100" zoomScalePageLayoutView="90" workbookViewId="0">
      <selection activeCell="N25" sqref="N25"/>
    </sheetView>
  </sheetViews>
  <sheetFormatPr baseColWidth="10" defaultRowHeight="15" x14ac:dyDescent="0.25"/>
  <cols>
    <col min="1" max="1" width="3.5703125" bestFit="1" customWidth="1"/>
    <col min="2" max="2" width="10.85546875" bestFit="1" customWidth="1"/>
    <col min="3" max="3" width="42.140625" bestFit="1" customWidth="1"/>
    <col min="4" max="4" width="10.140625" customWidth="1"/>
    <col min="5" max="5" width="9.28515625" hidden="1" customWidth="1"/>
    <col min="6" max="6" width="9.28515625" customWidth="1"/>
    <col min="7" max="7" width="8.28515625" customWidth="1"/>
    <col min="8" max="8" width="12" bestFit="1" customWidth="1"/>
    <col min="9" max="9" width="8.85546875" customWidth="1"/>
    <col min="10" max="10" width="13.7109375" bestFit="1" customWidth="1"/>
    <col min="11" max="11" width="9.85546875" customWidth="1"/>
    <col min="12" max="12" width="10.7109375" customWidth="1"/>
  </cols>
  <sheetData>
    <row r="1" spans="1:16" ht="15.75" customHeight="1" thickBot="1" x14ac:dyDescent="0.3">
      <c r="A1" s="115" t="s">
        <v>32</v>
      </c>
      <c r="B1" s="116"/>
      <c r="C1" s="21" t="s">
        <v>33</v>
      </c>
      <c r="D1" s="100"/>
      <c r="E1" s="100"/>
      <c r="F1" s="100"/>
      <c r="G1" s="100"/>
      <c r="H1" s="100"/>
      <c r="O1" s="98" t="s">
        <v>115</v>
      </c>
      <c r="P1" s="98"/>
    </row>
    <row r="2" spans="1:16" ht="15.75" customHeight="1" thickBot="1" x14ac:dyDescent="0.3">
      <c r="A2" s="117" t="s">
        <v>34</v>
      </c>
      <c r="B2" s="118"/>
      <c r="C2" s="21" t="s">
        <v>116</v>
      </c>
      <c r="D2" s="101"/>
      <c r="E2" s="101"/>
      <c r="F2" s="101"/>
      <c r="G2" s="101"/>
      <c r="H2" s="101"/>
      <c r="I2" s="110" t="s">
        <v>112</v>
      </c>
      <c r="J2" s="110"/>
      <c r="K2" s="110"/>
      <c r="L2" s="111"/>
      <c r="M2" s="112"/>
      <c r="N2" s="113"/>
      <c r="O2" s="98"/>
      <c r="P2" s="98"/>
    </row>
    <row r="3" spans="1:16" ht="15.75" customHeight="1" thickBot="1" x14ac:dyDescent="0.3">
      <c r="A3" s="119" t="s">
        <v>35</v>
      </c>
      <c r="B3" s="119"/>
      <c r="C3" s="61">
        <v>2</v>
      </c>
      <c r="D3" s="102" t="s">
        <v>110</v>
      </c>
      <c r="E3" s="100"/>
      <c r="F3" s="100"/>
      <c r="G3" s="100"/>
      <c r="H3" s="100"/>
      <c r="O3" s="99"/>
      <c r="P3" s="99"/>
    </row>
    <row r="4" spans="1:16" ht="15" customHeight="1" thickBot="1" x14ac:dyDescent="0.3">
      <c r="A4" s="121" t="s">
        <v>111</v>
      </c>
      <c r="B4" s="122"/>
      <c r="C4" s="23"/>
      <c r="D4" s="105" t="s">
        <v>45</v>
      </c>
      <c r="E4" s="105"/>
      <c r="F4" s="105"/>
      <c r="G4" s="106"/>
      <c r="H4" s="107" t="s">
        <v>46</v>
      </c>
      <c r="I4" s="109"/>
      <c r="J4" s="107" t="s">
        <v>31</v>
      </c>
      <c r="K4" s="109"/>
      <c r="L4" s="107" t="s">
        <v>44</v>
      </c>
      <c r="M4" s="109"/>
      <c r="N4" s="103"/>
      <c r="O4" s="104"/>
      <c r="P4" s="104"/>
    </row>
    <row r="5" spans="1:16" ht="15" customHeight="1" x14ac:dyDescent="0.25">
      <c r="A5" s="114" t="s">
        <v>36</v>
      </c>
      <c r="B5" s="120" t="s">
        <v>37</v>
      </c>
      <c r="C5" s="114" t="s">
        <v>38</v>
      </c>
      <c r="D5" s="107"/>
      <c r="E5" s="108"/>
      <c r="F5" s="108"/>
      <c r="G5" s="109"/>
      <c r="H5" s="17" t="s">
        <v>109</v>
      </c>
      <c r="I5" s="5">
        <v>3</v>
      </c>
      <c r="J5" s="18"/>
      <c r="K5" s="19">
        <v>2</v>
      </c>
      <c r="L5" s="84" t="s">
        <v>47</v>
      </c>
      <c r="M5" s="6" t="s">
        <v>48</v>
      </c>
      <c r="N5" s="84" t="s">
        <v>49</v>
      </c>
      <c r="O5" s="84" t="s">
        <v>40</v>
      </c>
      <c r="P5" s="84" t="s">
        <v>108</v>
      </c>
    </row>
    <row r="6" spans="1:16" ht="15.75" thickBot="1" x14ac:dyDescent="0.3">
      <c r="A6" s="114"/>
      <c r="B6" s="120"/>
      <c r="C6" s="114"/>
      <c r="D6" s="51" t="s">
        <v>166</v>
      </c>
      <c r="E6" s="7" t="s">
        <v>51</v>
      </c>
      <c r="F6" s="7" t="s">
        <v>163</v>
      </c>
      <c r="G6" s="8">
        <v>0.4</v>
      </c>
      <c r="H6" s="7" t="s">
        <v>52</v>
      </c>
      <c r="I6" s="8">
        <v>0.4</v>
      </c>
      <c r="J6" s="60" t="s">
        <v>47</v>
      </c>
      <c r="K6" s="9">
        <v>0.2</v>
      </c>
      <c r="L6" s="97"/>
      <c r="M6" s="9" t="s">
        <v>53</v>
      </c>
      <c r="N6" s="97"/>
      <c r="O6" s="97"/>
      <c r="P6" s="97"/>
    </row>
    <row r="7" spans="1:16" ht="15.75" thickBot="1" x14ac:dyDescent="0.3">
      <c r="A7" s="1">
        <v>1</v>
      </c>
      <c r="B7" s="1">
        <v>201239508</v>
      </c>
      <c r="C7" s="11" t="s">
        <v>54</v>
      </c>
      <c r="D7" s="24">
        <v>8</v>
      </c>
      <c r="E7" s="24"/>
      <c r="F7" s="24">
        <v>5.6</v>
      </c>
      <c r="G7" s="25">
        <f>SUM(D7,'2B-tres(A)'!W9,F7)*2/10</f>
        <v>2.92</v>
      </c>
      <c r="H7" s="24">
        <v>3</v>
      </c>
      <c r="I7" s="25">
        <f>H7*4/$I$5</f>
        <v>4</v>
      </c>
      <c r="J7" s="24">
        <f>'2B-tres(A)'!U9</f>
        <v>1</v>
      </c>
      <c r="K7" s="25">
        <f>J7*2/$K$5</f>
        <v>1</v>
      </c>
      <c r="L7" s="24">
        <f>SUM(G7,I7,K7)</f>
        <v>7.92</v>
      </c>
      <c r="M7" s="25">
        <f>IF(L7&lt;6,ROUNDDOWN(L7,0),ROUND(L7,0))+1</f>
        <v>9</v>
      </c>
      <c r="N7" s="24">
        <f>'2B-tres(A)'!M9</f>
        <v>9</v>
      </c>
      <c r="O7" s="24">
        <f>'2B-tres(A)'!N9</f>
        <v>0</v>
      </c>
      <c r="P7" s="26">
        <f>'2B-tres(A)'!O9</f>
        <v>1</v>
      </c>
    </row>
    <row r="8" spans="1:16" ht="15.75" thickBot="1" x14ac:dyDescent="0.3">
      <c r="A8" s="1">
        <v>2</v>
      </c>
      <c r="B8" s="1">
        <v>201215496</v>
      </c>
      <c r="C8" s="11" t="s">
        <v>55</v>
      </c>
      <c r="D8" s="24">
        <v>8</v>
      </c>
      <c r="E8" s="24"/>
      <c r="F8" s="24">
        <v>9</v>
      </c>
      <c r="G8" s="25">
        <f>SUM(D8,'2B-tres(A)'!W10,F8)*2/10</f>
        <v>3.4</v>
      </c>
      <c r="H8" s="24">
        <v>3</v>
      </c>
      <c r="I8" s="25">
        <f t="shared" ref="I8:I31" si="0">H8*4/$I$5</f>
        <v>4</v>
      </c>
      <c r="J8" s="24">
        <f>'2B-tres(A)'!U10</f>
        <v>2</v>
      </c>
      <c r="K8" s="25">
        <f t="shared" ref="K8:K31" si="1">J8*2/$K$5</f>
        <v>2</v>
      </c>
      <c r="L8" s="24">
        <f t="shared" ref="L8:L31" si="2">SUM(G8,I8,K8)</f>
        <v>9.4</v>
      </c>
      <c r="M8" s="25">
        <f t="shared" ref="M8:M31" si="3">IF(L8&lt;6,ROUNDDOWN(L8,0),ROUND(L8,0))</f>
        <v>9</v>
      </c>
      <c r="N8" s="24">
        <f>'2B-tres(A)'!M10</f>
        <v>9</v>
      </c>
      <c r="O8" s="24">
        <f>'2B-tres(A)'!N10</f>
        <v>0</v>
      </c>
      <c r="P8" s="26">
        <f>'2B-tres(A)'!O10</f>
        <v>1</v>
      </c>
    </row>
    <row r="9" spans="1:16" ht="15.75" thickBot="1" x14ac:dyDescent="0.3">
      <c r="A9" s="1">
        <v>3</v>
      </c>
      <c r="B9" s="1">
        <v>201213130</v>
      </c>
      <c r="C9" s="11" t="s">
        <v>56</v>
      </c>
      <c r="D9" s="24">
        <v>7</v>
      </c>
      <c r="E9" s="24"/>
      <c r="F9" s="24">
        <v>9.3000000000000007</v>
      </c>
      <c r="G9" s="25">
        <f>SUM(D9,'2B-tres(A)'!W11,F9)*2/10</f>
        <v>3.46</v>
      </c>
      <c r="H9" s="24">
        <v>3</v>
      </c>
      <c r="I9" s="25">
        <f t="shared" si="0"/>
        <v>4</v>
      </c>
      <c r="J9" s="24">
        <f>'2B-tres(A)'!U11</f>
        <v>2</v>
      </c>
      <c r="K9" s="25">
        <f t="shared" si="1"/>
        <v>2</v>
      </c>
      <c r="L9" s="24">
        <f t="shared" si="2"/>
        <v>9.4600000000000009</v>
      </c>
      <c r="M9" s="25">
        <f t="shared" si="3"/>
        <v>9</v>
      </c>
      <c r="N9" s="24">
        <f>'2B-tres(A)'!M11</f>
        <v>9</v>
      </c>
      <c r="O9" s="24">
        <f>'2B-tres(A)'!N11</f>
        <v>0</v>
      </c>
      <c r="P9" s="26">
        <f>'2B-tres(A)'!O11</f>
        <v>1</v>
      </c>
    </row>
    <row r="10" spans="1:16" ht="15.75" thickBot="1" x14ac:dyDescent="0.3">
      <c r="A10" s="1">
        <v>4</v>
      </c>
      <c r="B10" s="1">
        <v>201246116</v>
      </c>
      <c r="C10" s="11" t="s">
        <v>57</v>
      </c>
      <c r="D10" s="24">
        <v>7</v>
      </c>
      <c r="E10" s="24"/>
      <c r="F10" s="24">
        <v>9.3000000000000007</v>
      </c>
      <c r="G10" s="25">
        <f>SUM(D10,'2B-tres(A)'!W12,F10)*2/10</f>
        <v>3.46</v>
      </c>
      <c r="H10" s="24">
        <v>3</v>
      </c>
      <c r="I10" s="25">
        <f t="shared" si="0"/>
        <v>4</v>
      </c>
      <c r="J10" s="24">
        <f>'2B-tres(A)'!U12</f>
        <v>2</v>
      </c>
      <c r="K10" s="25">
        <f t="shared" si="1"/>
        <v>2</v>
      </c>
      <c r="L10" s="24">
        <f t="shared" si="2"/>
        <v>9.4600000000000009</v>
      </c>
      <c r="M10" s="25">
        <f t="shared" si="3"/>
        <v>9</v>
      </c>
      <c r="N10" s="24">
        <f>'2B-tres(A)'!M12</f>
        <v>9</v>
      </c>
      <c r="O10" s="24">
        <f>'2B-tres(A)'!N12</f>
        <v>0</v>
      </c>
      <c r="P10" s="26">
        <f>'2B-tres(A)'!O12</f>
        <v>1</v>
      </c>
    </row>
    <row r="11" spans="1:16" ht="15.75" thickBot="1" x14ac:dyDescent="0.3">
      <c r="A11" s="1">
        <v>5</v>
      </c>
      <c r="B11" s="1">
        <v>201246763</v>
      </c>
      <c r="C11" s="11" t="s">
        <v>58</v>
      </c>
      <c r="D11" s="24">
        <v>6</v>
      </c>
      <c r="E11" s="24"/>
      <c r="F11" s="24">
        <v>9.3000000000000007</v>
      </c>
      <c r="G11" s="25">
        <f>SUM(D11,'2B-tres(A)'!W13,F11)*2/10</f>
        <v>3.2600000000000002</v>
      </c>
      <c r="H11" s="24">
        <v>3</v>
      </c>
      <c r="I11" s="25">
        <f t="shared" si="0"/>
        <v>4</v>
      </c>
      <c r="J11" s="24">
        <f>'2B-tres(A)'!U13</f>
        <v>2</v>
      </c>
      <c r="K11" s="25">
        <f t="shared" si="1"/>
        <v>2</v>
      </c>
      <c r="L11" s="24">
        <f t="shared" si="2"/>
        <v>9.26</v>
      </c>
      <c r="M11" s="25">
        <f t="shared" si="3"/>
        <v>9</v>
      </c>
      <c r="N11" s="24">
        <f>'2B-tres(A)'!M13</f>
        <v>9</v>
      </c>
      <c r="O11" s="24">
        <f>'2B-tres(A)'!N13</f>
        <v>0</v>
      </c>
      <c r="P11" s="26">
        <f>'2B-tres(A)'!O13</f>
        <v>1</v>
      </c>
    </row>
    <row r="12" spans="1:16" ht="15.75" thickBot="1" x14ac:dyDescent="0.3">
      <c r="A12" s="1">
        <v>6</v>
      </c>
      <c r="B12" s="1">
        <v>201226627</v>
      </c>
      <c r="C12" s="11" t="s">
        <v>59</v>
      </c>
      <c r="D12" s="24">
        <v>5</v>
      </c>
      <c r="E12" s="24"/>
      <c r="F12" s="24">
        <v>6</v>
      </c>
      <c r="G12" s="25">
        <f>SUM(D12,'2B-tres(A)'!W14,F12)*2/10</f>
        <v>2.2000000000000002</v>
      </c>
      <c r="H12" s="24">
        <v>3</v>
      </c>
      <c r="I12" s="25">
        <f t="shared" si="0"/>
        <v>4</v>
      </c>
      <c r="J12" s="24">
        <f>'2B-tres(A)'!U14</f>
        <v>2</v>
      </c>
      <c r="K12" s="25">
        <f t="shared" si="1"/>
        <v>2</v>
      </c>
      <c r="L12" s="24">
        <f t="shared" si="2"/>
        <v>8.1999999999999993</v>
      </c>
      <c r="M12" s="25">
        <f t="shared" si="3"/>
        <v>8</v>
      </c>
      <c r="N12" s="24">
        <f>'2B-tres(A)'!M14</f>
        <v>9</v>
      </c>
      <c r="O12" s="24">
        <f>'2B-tres(A)'!N14</f>
        <v>0</v>
      </c>
      <c r="P12" s="26">
        <f>'2B-tres(A)'!O14</f>
        <v>1</v>
      </c>
    </row>
    <row r="13" spans="1:16" ht="15.75" thickBot="1" x14ac:dyDescent="0.3">
      <c r="A13" s="1">
        <v>7</v>
      </c>
      <c r="B13" s="1">
        <v>201219395</v>
      </c>
      <c r="C13" s="11" t="s">
        <v>118</v>
      </c>
      <c r="D13" s="24">
        <v>9</v>
      </c>
      <c r="E13" s="24"/>
      <c r="F13" s="24">
        <v>8.3000000000000007</v>
      </c>
      <c r="G13" s="25">
        <f>SUM(D13,'2B-tres(A)'!W15,F13)*2/10</f>
        <v>3.66</v>
      </c>
      <c r="H13" s="24">
        <v>3</v>
      </c>
      <c r="I13" s="25">
        <f t="shared" si="0"/>
        <v>4</v>
      </c>
      <c r="J13" s="24">
        <f>'2B-tres(A)'!U15</f>
        <v>2</v>
      </c>
      <c r="K13" s="25">
        <f t="shared" si="1"/>
        <v>2</v>
      </c>
      <c r="L13" s="24">
        <f t="shared" si="2"/>
        <v>9.66</v>
      </c>
      <c r="M13" s="25">
        <f t="shared" si="3"/>
        <v>10</v>
      </c>
      <c r="N13" s="24">
        <f>'2B-tres(A)'!M15</f>
        <v>9</v>
      </c>
      <c r="O13" s="24">
        <f>'2B-tres(A)'!N15</f>
        <v>0</v>
      </c>
      <c r="P13" s="26">
        <f>'2B-tres(A)'!O15</f>
        <v>1</v>
      </c>
    </row>
    <row r="14" spans="1:16" ht="15.75" thickBot="1" x14ac:dyDescent="0.3">
      <c r="A14" s="1">
        <v>8</v>
      </c>
      <c r="B14" s="1">
        <v>201225812</v>
      </c>
      <c r="C14" s="11" t="s">
        <v>119</v>
      </c>
      <c r="D14" s="24">
        <v>9</v>
      </c>
      <c r="E14" s="24"/>
      <c r="F14" s="24">
        <v>7.3</v>
      </c>
      <c r="G14" s="25">
        <f>SUM(D14,'2B-tres(A)'!W16,F14)*2/10</f>
        <v>3.46</v>
      </c>
      <c r="H14" s="24">
        <v>3</v>
      </c>
      <c r="I14" s="25">
        <f t="shared" si="0"/>
        <v>4</v>
      </c>
      <c r="J14" s="24">
        <f>'2B-tres(A)'!U16</f>
        <v>2</v>
      </c>
      <c r="K14" s="25">
        <f t="shared" si="1"/>
        <v>2</v>
      </c>
      <c r="L14" s="24">
        <f t="shared" si="2"/>
        <v>9.4600000000000009</v>
      </c>
      <c r="M14" s="25">
        <f t="shared" si="3"/>
        <v>9</v>
      </c>
      <c r="N14" s="24">
        <f>'2B-tres(A)'!M16</f>
        <v>9</v>
      </c>
      <c r="O14" s="24">
        <f>'2B-tres(A)'!N16</f>
        <v>0</v>
      </c>
      <c r="P14" s="26">
        <f>'2B-tres(A)'!O16</f>
        <v>1</v>
      </c>
    </row>
    <row r="15" spans="1:16" ht="15.75" thickBot="1" x14ac:dyDescent="0.3">
      <c r="A15" s="1">
        <v>9</v>
      </c>
      <c r="B15" s="1">
        <v>201225837</v>
      </c>
      <c r="C15" s="11" t="s">
        <v>60</v>
      </c>
      <c r="D15" s="24">
        <v>5</v>
      </c>
      <c r="E15" s="24"/>
      <c r="F15" s="24">
        <v>8.3000000000000007</v>
      </c>
      <c r="G15" s="25">
        <f>SUM(D15,'2B-tres(A)'!W17,F15)*2/10</f>
        <v>2.66</v>
      </c>
      <c r="H15" s="24">
        <v>1</v>
      </c>
      <c r="I15" s="25">
        <f t="shared" si="0"/>
        <v>1.3333333333333333</v>
      </c>
      <c r="J15" s="24">
        <f>'2B-tres(A)'!U17</f>
        <v>1</v>
      </c>
      <c r="K15" s="25">
        <f t="shared" si="1"/>
        <v>1</v>
      </c>
      <c r="L15" s="24">
        <f t="shared" si="2"/>
        <v>4.9933333333333332</v>
      </c>
      <c r="M15" s="25">
        <v>5</v>
      </c>
      <c r="N15" s="24">
        <f>'2B-tres(A)'!M17</f>
        <v>7</v>
      </c>
      <c r="O15" s="24">
        <f>'2B-tres(A)'!N17</f>
        <v>2</v>
      </c>
      <c r="P15" s="26">
        <f>'2B-tres(A)'!O17</f>
        <v>0.77777777777777779</v>
      </c>
    </row>
    <row r="16" spans="1:16" ht="15.75" thickBot="1" x14ac:dyDescent="0.3">
      <c r="A16" s="1">
        <v>10</v>
      </c>
      <c r="B16" s="1">
        <v>201247208</v>
      </c>
      <c r="C16" s="11" t="s">
        <v>61</v>
      </c>
      <c r="D16" s="24">
        <v>6</v>
      </c>
      <c r="E16" s="24"/>
      <c r="F16" s="24">
        <v>8.3000000000000007</v>
      </c>
      <c r="G16" s="25">
        <f>SUM(D16,'2B-tres(A)'!W18,F16)*2/10</f>
        <v>3.06</v>
      </c>
      <c r="H16" s="24">
        <v>3</v>
      </c>
      <c r="I16" s="25">
        <f t="shared" si="0"/>
        <v>4</v>
      </c>
      <c r="J16" s="24">
        <f>'2B-tres(A)'!U18</f>
        <v>2</v>
      </c>
      <c r="K16" s="25">
        <f t="shared" si="1"/>
        <v>2</v>
      </c>
      <c r="L16" s="24">
        <f t="shared" si="2"/>
        <v>9.06</v>
      </c>
      <c r="M16" s="25">
        <f t="shared" si="3"/>
        <v>9</v>
      </c>
      <c r="N16" s="24">
        <f>'2B-tres(A)'!M18</f>
        <v>9</v>
      </c>
      <c r="O16" s="24">
        <f>'2B-tres(A)'!N18</f>
        <v>0</v>
      </c>
      <c r="P16" s="26">
        <f>'2B-tres(A)'!O18</f>
        <v>1</v>
      </c>
    </row>
    <row r="17" spans="1:16" ht="15.75" thickBot="1" x14ac:dyDescent="0.3">
      <c r="A17" s="1">
        <v>11</v>
      </c>
      <c r="B17" s="1">
        <v>201232278</v>
      </c>
      <c r="C17" s="11" t="s">
        <v>62</v>
      </c>
      <c r="D17" s="24">
        <v>6</v>
      </c>
      <c r="E17" s="24"/>
      <c r="F17" s="24">
        <v>8.6</v>
      </c>
      <c r="G17" s="25">
        <f>SUM(D17,'2B-tres(A)'!W19,F17)*2/10</f>
        <v>3.12</v>
      </c>
      <c r="H17" s="24">
        <v>3</v>
      </c>
      <c r="I17" s="25">
        <f t="shared" si="0"/>
        <v>4</v>
      </c>
      <c r="J17" s="24">
        <f>'2B-tres(A)'!U19</f>
        <v>2</v>
      </c>
      <c r="K17" s="25">
        <f t="shared" si="1"/>
        <v>2</v>
      </c>
      <c r="L17" s="24">
        <f t="shared" si="2"/>
        <v>9.120000000000001</v>
      </c>
      <c r="M17" s="25">
        <f t="shared" si="3"/>
        <v>9</v>
      </c>
      <c r="N17" s="24">
        <f>'2B-tres(A)'!M19</f>
        <v>9</v>
      </c>
      <c r="O17" s="24">
        <f>'2B-tres(A)'!N19</f>
        <v>0</v>
      </c>
      <c r="P17" s="26">
        <f>'2B-tres(A)'!O19</f>
        <v>1</v>
      </c>
    </row>
    <row r="18" spans="1:16" ht="15.75" thickBot="1" x14ac:dyDescent="0.3">
      <c r="A18" s="1">
        <v>12</v>
      </c>
      <c r="B18" s="1">
        <v>201246844</v>
      </c>
      <c r="C18" s="11" t="s">
        <v>63</v>
      </c>
      <c r="D18" s="24">
        <v>6</v>
      </c>
      <c r="E18" s="24"/>
      <c r="F18" s="24">
        <v>10</v>
      </c>
      <c r="G18" s="25">
        <f>SUM(D18,'2B-tres(A)'!W20,F18)*2/10</f>
        <v>3.4</v>
      </c>
      <c r="H18" s="24">
        <v>3</v>
      </c>
      <c r="I18" s="25">
        <f t="shared" si="0"/>
        <v>4</v>
      </c>
      <c r="J18" s="24">
        <f>'2B-tres(A)'!U20</f>
        <v>2</v>
      </c>
      <c r="K18" s="25">
        <f t="shared" si="1"/>
        <v>2</v>
      </c>
      <c r="L18" s="24">
        <f t="shared" si="2"/>
        <v>9.4</v>
      </c>
      <c r="M18" s="25">
        <f t="shared" si="3"/>
        <v>9</v>
      </c>
      <c r="N18" s="24">
        <f>'2B-tres(A)'!M20</f>
        <v>8</v>
      </c>
      <c r="O18" s="24">
        <f>'2B-tres(A)'!N20</f>
        <v>1</v>
      </c>
      <c r="P18" s="26">
        <f>'2B-tres(A)'!O20</f>
        <v>0.88888888888888884</v>
      </c>
    </row>
    <row r="19" spans="1:16" ht="15.75" thickBot="1" x14ac:dyDescent="0.3">
      <c r="A19" s="1">
        <v>13</v>
      </c>
      <c r="B19" s="1">
        <v>201246878</v>
      </c>
      <c r="C19" s="11" t="s">
        <v>64</v>
      </c>
      <c r="D19" s="24">
        <v>6</v>
      </c>
      <c r="E19" s="24"/>
      <c r="F19" s="24">
        <v>8.6</v>
      </c>
      <c r="G19" s="25">
        <f>SUM(D19,'2B-tres(A)'!W21,F19)*2/10</f>
        <v>2.92</v>
      </c>
      <c r="H19" s="24">
        <v>3</v>
      </c>
      <c r="I19" s="25">
        <f t="shared" si="0"/>
        <v>4</v>
      </c>
      <c r="J19" s="24">
        <f>'2B-tres(A)'!U21</f>
        <v>2</v>
      </c>
      <c r="K19" s="25">
        <f t="shared" si="1"/>
        <v>2</v>
      </c>
      <c r="L19" s="24">
        <f t="shared" si="2"/>
        <v>8.92</v>
      </c>
      <c r="M19" s="25">
        <f t="shared" si="3"/>
        <v>9</v>
      </c>
      <c r="N19" s="24">
        <f>'2B-tres(A)'!M21</f>
        <v>9</v>
      </c>
      <c r="O19" s="24">
        <f>'2B-tres(A)'!N21</f>
        <v>0</v>
      </c>
      <c r="P19" s="26">
        <f>'2B-tres(A)'!O21</f>
        <v>1</v>
      </c>
    </row>
    <row r="20" spans="1:16" ht="15.75" thickBot="1" x14ac:dyDescent="0.3">
      <c r="A20" s="1">
        <v>14</v>
      </c>
      <c r="B20" s="1">
        <v>201232483</v>
      </c>
      <c r="C20" s="11" t="s">
        <v>65</v>
      </c>
      <c r="D20" s="24">
        <v>6</v>
      </c>
      <c r="E20" s="24"/>
      <c r="F20" s="24">
        <v>4</v>
      </c>
      <c r="G20" s="25">
        <f>SUM(D20,'2B-tres(A)'!W22,F20)*2/10</f>
        <v>2</v>
      </c>
      <c r="H20" s="24">
        <v>3</v>
      </c>
      <c r="I20" s="25">
        <f t="shared" si="0"/>
        <v>4</v>
      </c>
      <c r="J20" s="24">
        <f>'2B-tres(A)'!U22</f>
        <v>2</v>
      </c>
      <c r="K20" s="25">
        <f t="shared" si="1"/>
        <v>2</v>
      </c>
      <c r="L20" s="24">
        <f t="shared" si="2"/>
        <v>8</v>
      </c>
      <c r="M20" s="25">
        <f t="shared" si="3"/>
        <v>8</v>
      </c>
      <c r="N20" s="24">
        <f>'2B-tres(A)'!M22</f>
        <v>9</v>
      </c>
      <c r="O20" s="24">
        <f>'2B-tres(A)'!N22</f>
        <v>0</v>
      </c>
      <c r="P20" s="26">
        <f>'2B-tres(A)'!O22</f>
        <v>1</v>
      </c>
    </row>
    <row r="21" spans="1:16" ht="15.75" thickBot="1" x14ac:dyDescent="0.3">
      <c r="A21" s="1">
        <v>15</v>
      </c>
      <c r="B21" s="1">
        <v>201248101</v>
      </c>
      <c r="C21" s="11" t="s">
        <v>66</v>
      </c>
      <c r="D21" s="24">
        <v>6</v>
      </c>
      <c r="E21" s="24"/>
      <c r="F21" s="24">
        <v>8.3000000000000007</v>
      </c>
      <c r="G21" s="25">
        <f>SUM(D21,'2B-tres(A)'!W23,F21)*2/10</f>
        <v>3.06</v>
      </c>
      <c r="H21" s="24">
        <v>3</v>
      </c>
      <c r="I21" s="25">
        <f t="shared" si="0"/>
        <v>4</v>
      </c>
      <c r="J21" s="24">
        <f>'2B-tres(A)'!U23</f>
        <v>2</v>
      </c>
      <c r="K21" s="25">
        <f t="shared" si="1"/>
        <v>2</v>
      </c>
      <c r="L21" s="24">
        <f t="shared" si="2"/>
        <v>9.06</v>
      </c>
      <c r="M21" s="25">
        <f t="shared" si="3"/>
        <v>9</v>
      </c>
      <c r="N21" s="24">
        <f>'2B-tres(A)'!M23</f>
        <v>9</v>
      </c>
      <c r="O21" s="24">
        <f>'2B-tres(A)'!N23</f>
        <v>0</v>
      </c>
      <c r="P21" s="26">
        <f>'2B-tres(A)'!O23</f>
        <v>1</v>
      </c>
    </row>
    <row r="22" spans="1:16" ht="15.75" thickBot="1" x14ac:dyDescent="0.3">
      <c r="A22" s="1">
        <v>16</v>
      </c>
      <c r="B22" s="1">
        <v>201239620</v>
      </c>
      <c r="C22" s="11" t="s">
        <v>67</v>
      </c>
      <c r="D22" s="24">
        <v>8.5</v>
      </c>
      <c r="E22" s="24"/>
      <c r="F22" s="24">
        <v>10</v>
      </c>
      <c r="G22" s="25">
        <f>SUM(D22,'2B-tres(A)'!W24,F22)*2/10</f>
        <v>3.9</v>
      </c>
      <c r="H22" s="24">
        <v>3</v>
      </c>
      <c r="I22" s="25">
        <f t="shared" si="0"/>
        <v>4</v>
      </c>
      <c r="J22" s="24">
        <f>'2B-tres(A)'!U24</f>
        <v>2</v>
      </c>
      <c r="K22" s="25">
        <f t="shared" si="1"/>
        <v>2</v>
      </c>
      <c r="L22" s="24">
        <f t="shared" si="2"/>
        <v>9.9</v>
      </c>
      <c r="M22" s="25">
        <f t="shared" si="3"/>
        <v>10</v>
      </c>
      <c r="N22" s="24">
        <f>'2B-tres(A)'!M24</f>
        <v>9</v>
      </c>
      <c r="O22" s="24">
        <f>'2B-tres(A)'!N24</f>
        <v>0</v>
      </c>
      <c r="P22" s="26">
        <f>'2B-tres(A)'!O24</f>
        <v>1</v>
      </c>
    </row>
    <row r="23" spans="1:16" ht="15.75" thickBot="1" x14ac:dyDescent="0.3">
      <c r="A23" s="1">
        <v>17</v>
      </c>
      <c r="B23" s="1">
        <v>201211050</v>
      </c>
      <c r="C23" s="11" t="s">
        <v>68</v>
      </c>
      <c r="D23" s="24">
        <v>10</v>
      </c>
      <c r="E23" s="24"/>
      <c r="F23" s="24">
        <v>10</v>
      </c>
      <c r="G23" s="25">
        <f>SUM(D23,'2B-tres(A)'!W25,F23)*2/10</f>
        <v>4.2</v>
      </c>
      <c r="H23" s="24">
        <v>3</v>
      </c>
      <c r="I23" s="25">
        <f t="shared" si="0"/>
        <v>4</v>
      </c>
      <c r="J23" s="24">
        <f>'2B-tres(A)'!U25</f>
        <v>2</v>
      </c>
      <c r="K23" s="25">
        <f t="shared" si="1"/>
        <v>2</v>
      </c>
      <c r="L23" s="24">
        <f t="shared" si="2"/>
        <v>10.199999999999999</v>
      </c>
      <c r="M23" s="25">
        <v>10</v>
      </c>
      <c r="N23" s="24">
        <f>'2B-tres(A)'!M25</f>
        <v>9</v>
      </c>
      <c r="O23" s="24">
        <f>'2B-tres(A)'!N25</f>
        <v>0</v>
      </c>
      <c r="P23" s="26">
        <f>'2B-tres(A)'!O25</f>
        <v>1</v>
      </c>
    </row>
    <row r="24" spans="1:16" ht="15.75" thickBot="1" x14ac:dyDescent="0.3">
      <c r="A24" s="1">
        <v>18</v>
      </c>
      <c r="B24" s="1">
        <v>201204801</v>
      </c>
      <c r="C24" s="11" t="s">
        <v>69</v>
      </c>
      <c r="D24" s="24">
        <v>9</v>
      </c>
      <c r="E24" s="24"/>
      <c r="F24" s="24">
        <v>8.3000000000000007</v>
      </c>
      <c r="G24" s="25">
        <f>SUM(D24,'2B-tres(A)'!W26,F24)*2/10</f>
        <v>3.66</v>
      </c>
      <c r="H24" s="24">
        <v>3</v>
      </c>
      <c r="I24" s="25">
        <f t="shared" si="0"/>
        <v>4</v>
      </c>
      <c r="J24" s="24">
        <f>'2B-tres(A)'!U26</f>
        <v>2</v>
      </c>
      <c r="K24" s="25">
        <f t="shared" si="1"/>
        <v>2</v>
      </c>
      <c r="L24" s="24">
        <f t="shared" si="2"/>
        <v>9.66</v>
      </c>
      <c r="M24" s="25">
        <f t="shared" si="3"/>
        <v>10</v>
      </c>
      <c r="N24" s="24">
        <f>'2B-tres(A)'!M26</f>
        <v>9</v>
      </c>
      <c r="O24" s="24">
        <f>'2B-tres(A)'!N26</f>
        <v>0</v>
      </c>
      <c r="P24" s="26">
        <f>'2B-tres(A)'!O26</f>
        <v>1</v>
      </c>
    </row>
    <row r="25" spans="1:16" ht="15.75" thickBot="1" x14ac:dyDescent="0.3">
      <c r="A25" s="1">
        <v>19</v>
      </c>
      <c r="B25" s="1">
        <v>201248599</v>
      </c>
      <c r="C25" s="11" t="s">
        <v>70</v>
      </c>
      <c r="D25" s="24">
        <v>0</v>
      </c>
      <c r="E25" s="24"/>
      <c r="F25" s="24">
        <v>0</v>
      </c>
      <c r="G25" s="25">
        <f>SUM(D25,'2B-tres(A)'!W27,F25)*2/10</f>
        <v>0</v>
      </c>
      <c r="H25" s="24">
        <v>0</v>
      </c>
      <c r="I25" s="25">
        <f t="shared" si="0"/>
        <v>0</v>
      </c>
      <c r="J25" s="24">
        <f>'2B-tres(A)'!U27</f>
        <v>0</v>
      </c>
      <c r="K25" s="25">
        <f t="shared" si="1"/>
        <v>0</v>
      </c>
      <c r="L25" s="24">
        <v>0</v>
      </c>
      <c r="M25" s="25">
        <v>0</v>
      </c>
      <c r="N25" s="24">
        <f>'2B-tres(A)'!M27</f>
        <v>0</v>
      </c>
      <c r="O25" s="24">
        <f>'2B-tres(A)'!N27</f>
        <v>9</v>
      </c>
      <c r="P25" s="26">
        <f>'2B-tres(A)'!O27</f>
        <v>0</v>
      </c>
    </row>
    <row r="26" spans="1:16" ht="15.75" thickBot="1" x14ac:dyDescent="0.3">
      <c r="A26" s="1">
        <v>20</v>
      </c>
      <c r="B26" s="1">
        <v>201213723</v>
      </c>
      <c r="C26" s="11" t="s">
        <v>71</v>
      </c>
      <c r="D26" s="24">
        <v>8</v>
      </c>
      <c r="E26" s="24"/>
      <c r="F26" s="24">
        <v>9.3000000000000007</v>
      </c>
      <c r="G26" s="25">
        <f>SUM(D26,'2B-tres(A)'!W28,F26)*2/10</f>
        <v>3.66</v>
      </c>
      <c r="H26" s="24">
        <v>3</v>
      </c>
      <c r="I26" s="25">
        <f t="shared" si="0"/>
        <v>4</v>
      </c>
      <c r="J26" s="24">
        <f>'2B-tres(A)'!U28</f>
        <v>2</v>
      </c>
      <c r="K26" s="25">
        <f t="shared" si="1"/>
        <v>2</v>
      </c>
      <c r="L26" s="24">
        <f t="shared" si="2"/>
        <v>9.66</v>
      </c>
      <c r="M26" s="25">
        <f t="shared" si="3"/>
        <v>10</v>
      </c>
      <c r="N26" s="24">
        <f>'2B-tres(A)'!M28</f>
        <v>9</v>
      </c>
      <c r="O26" s="24">
        <f>'2B-tres(A)'!N28</f>
        <v>0</v>
      </c>
      <c r="P26" s="26">
        <f>'2B-tres(A)'!O28</f>
        <v>1</v>
      </c>
    </row>
    <row r="27" spans="1:16" ht="15.75" thickBot="1" x14ac:dyDescent="0.3">
      <c r="A27" s="1">
        <v>21</v>
      </c>
      <c r="B27" s="1">
        <v>201249105</v>
      </c>
      <c r="C27" s="11" t="s">
        <v>72</v>
      </c>
      <c r="D27" s="24">
        <v>8</v>
      </c>
      <c r="E27" s="24"/>
      <c r="F27" s="24">
        <v>9.3000000000000007</v>
      </c>
      <c r="G27" s="25">
        <f>SUM(D27,'2B-tres(A)'!W29,F27)*2/10</f>
        <v>3.66</v>
      </c>
      <c r="H27" s="24">
        <v>3</v>
      </c>
      <c r="I27" s="25">
        <f t="shared" si="0"/>
        <v>4</v>
      </c>
      <c r="J27" s="24">
        <f>'2B-tres(A)'!U29</f>
        <v>2</v>
      </c>
      <c r="K27" s="25">
        <f t="shared" si="1"/>
        <v>2</v>
      </c>
      <c r="L27" s="24">
        <f t="shared" si="2"/>
        <v>9.66</v>
      </c>
      <c r="M27" s="25">
        <f t="shared" si="3"/>
        <v>10</v>
      </c>
      <c r="N27" s="24">
        <f>'2B-tres(A)'!M29</f>
        <v>9</v>
      </c>
      <c r="O27" s="24">
        <f>'2B-tres(A)'!N29</f>
        <v>0</v>
      </c>
      <c r="P27" s="26">
        <f>'2B-tres(A)'!O29</f>
        <v>1</v>
      </c>
    </row>
    <row r="28" spans="1:16" ht="15.75" thickBot="1" x14ac:dyDescent="0.3">
      <c r="A28" s="1">
        <v>22</v>
      </c>
      <c r="B28" s="1">
        <v>201207082</v>
      </c>
      <c r="C28" s="11" t="s">
        <v>73</v>
      </c>
      <c r="D28" s="24">
        <v>8</v>
      </c>
      <c r="E28" s="24"/>
      <c r="F28" s="24">
        <v>8.6</v>
      </c>
      <c r="G28" s="25">
        <f>SUM(D28,'2B-tres(A)'!W30,F28)*2/10</f>
        <v>3.5200000000000005</v>
      </c>
      <c r="H28" s="24">
        <v>3</v>
      </c>
      <c r="I28" s="25">
        <f t="shared" si="0"/>
        <v>4</v>
      </c>
      <c r="J28" s="24">
        <f>'2B-tres(A)'!U30</f>
        <v>2</v>
      </c>
      <c r="K28" s="25">
        <f t="shared" si="1"/>
        <v>2</v>
      </c>
      <c r="L28" s="24">
        <f t="shared" si="2"/>
        <v>9.52</v>
      </c>
      <c r="M28" s="25">
        <f t="shared" si="3"/>
        <v>10</v>
      </c>
      <c r="N28" s="24">
        <f>'2B-tres(A)'!M30</f>
        <v>9</v>
      </c>
      <c r="O28" s="24">
        <f>'2B-tres(A)'!N30</f>
        <v>0</v>
      </c>
      <c r="P28" s="26">
        <f>'2B-tres(A)'!O30</f>
        <v>1</v>
      </c>
    </row>
    <row r="29" spans="1:16" ht="15.75" thickBot="1" x14ac:dyDescent="0.3">
      <c r="A29" s="1">
        <v>23</v>
      </c>
      <c r="B29" s="1">
        <v>201232940</v>
      </c>
      <c r="C29" s="11" t="s">
        <v>74</v>
      </c>
      <c r="D29" s="24">
        <v>0</v>
      </c>
      <c r="E29" s="24"/>
      <c r="F29" s="24">
        <v>0</v>
      </c>
      <c r="G29" s="25">
        <f>SUM(D29,'2B-tres(A)'!W31,F29)*2/10</f>
        <v>0</v>
      </c>
      <c r="H29" s="24">
        <v>0</v>
      </c>
      <c r="I29" s="25">
        <f t="shared" si="0"/>
        <v>0</v>
      </c>
      <c r="J29" s="24">
        <f>'2B-tres(A)'!U31</f>
        <v>0</v>
      </c>
      <c r="K29" s="25">
        <f t="shared" si="1"/>
        <v>0</v>
      </c>
      <c r="L29" s="24">
        <f t="shared" si="2"/>
        <v>0</v>
      </c>
      <c r="M29" s="25">
        <f t="shared" si="3"/>
        <v>0</v>
      </c>
      <c r="N29" s="24">
        <f>'2B-tres(A)'!M31</f>
        <v>0</v>
      </c>
      <c r="O29" s="24">
        <f>'2B-tres(A)'!N31</f>
        <v>9</v>
      </c>
      <c r="P29" s="26">
        <f>'2B-tres(A)'!O31</f>
        <v>0</v>
      </c>
    </row>
    <row r="30" spans="1:16" ht="15.75" thickBot="1" x14ac:dyDescent="0.3">
      <c r="A30" s="1">
        <v>24</v>
      </c>
      <c r="B30" s="1">
        <v>201227267</v>
      </c>
      <c r="C30" s="11" t="s">
        <v>75</v>
      </c>
      <c r="D30" s="24">
        <v>8</v>
      </c>
      <c r="E30" s="24"/>
      <c r="F30" s="24">
        <v>9.3000000000000007</v>
      </c>
      <c r="G30" s="25">
        <f>SUM(D30,'2B-tres(A)'!W32,F30)*2/10</f>
        <v>3.66</v>
      </c>
      <c r="H30" s="24">
        <v>3</v>
      </c>
      <c r="I30" s="25">
        <f t="shared" si="0"/>
        <v>4</v>
      </c>
      <c r="J30" s="24">
        <f>'2B-tres(A)'!U32</f>
        <v>2</v>
      </c>
      <c r="K30" s="25">
        <f t="shared" si="1"/>
        <v>2</v>
      </c>
      <c r="L30" s="24">
        <f t="shared" si="2"/>
        <v>9.66</v>
      </c>
      <c r="M30" s="25">
        <v>10</v>
      </c>
      <c r="N30" s="24">
        <f>'2B-tres(A)'!M32</f>
        <v>9</v>
      </c>
      <c r="O30" s="24">
        <f>'2B-tres(A)'!N32</f>
        <v>0</v>
      </c>
      <c r="P30" s="26">
        <f>'2B-tres(A)'!O32</f>
        <v>1</v>
      </c>
    </row>
    <row r="31" spans="1:16" ht="15.75" thickBot="1" x14ac:dyDescent="0.3">
      <c r="A31" s="1">
        <v>25</v>
      </c>
      <c r="B31" s="1">
        <v>201227281</v>
      </c>
      <c r="C31" s="11" t="s">
        <v>76</v>
      </c>
      <c r="D31" s="24">
        <v>10</v>
      </c>
      <c r="E31" s="24"/>
      <c r="F31" s="24">
        <v>7.6</v>
      </c>
      <c r="G31" s="25">
        <f>SUM(D31,'2B-tres(A)'!W33,F31)*2/10</f>
        <v>3.72</v>
      </c>
      <c r="H31" s="24">
        <v>3</v>
      </c>
      <c r="I31" s="25">
        <f t="shared" si="0"/>
        <v>4</v>
      </c>
      <c r="J31" s="24">
        <f>'2B-tres(A)'!U33</f>
        <v>2</v>
      </c>
      <c r="K31" s="25">
        <f t="shared" si="1"/>
        <v>2</v>
      </c>
      <c r="L31" s="24">
        <f t="shared" si="2"/>
        <v>9.7200000000000006</v>
      </c>
      <c r="M31" s="25">
        <f t="shared" si="3"/>
        <v>10</v>
      </c>
      <c r="N31" s="24">
        <f>'2B-tres(A)'!M33</f>
        <v>9</v>
      </c>
      <c r="O31" s="24">
        <f>'2B-tres(A)'!N33</f>
        <v>0</v>
      </c>
      <c r="P31" s="26">
        <f>'2B-tres(A)'!O33</f>
        <v>1</v>
      </c>
    </row>
  </sheetData>
  <mergeCells count="21">
    <mergeCell ref="D1:H2"/>
    <mergeCell ref="O1:P3"/>
    <mergeCell ref="I2:K2"/>
    <mergeCell ref="L2:N2"/>
    <mergeCell ref="D3:H3"/>
    <mergeCell ref="C5:C6"/>
    <mergeCell ref="O5:O6"/>
    <mergeCell ref="P5:P6"/>
    <mergeCell ref="L5:L6"/>
    <mergeCell ref="N5:N6"/>
    <mergeCell ref="D4:G5"/>
    <mergeCell ref="H4:I4"/>
    <mergeCell ref="J4:K4"/>
    <mergeCell ref="L4:M4"/>
    <mergeCell ref="N4:P4"/>
    <mergeCell ref="A4:B4"/>
    <mergeCell ref="A1:B1"/>
    <mergeCell ref="A2:B2"/>
    <mergeCell ref="A3:B3"/>
    <mergeCell ref="A5:A6"/>
    <mergeCell ref="B5:B6"/>
  </mergeCells>
  <conditionalFormatting sqref="M7:M31">
    <cfRule type="cellIs" dxfId="12" priority="1" operator="lessThan">
      <formula>6</formula>
    </cfRule>
  </conditionalFormatting>
  <pageMargins left="0.7" right="0.7" top="0.96875" bottom="0.75" header="0.3" footer="0.3"/>
  <pageSetup scale="73" orientation="landscape" verticalDpi="300" r:id="rId1"/>
  <headerFooter scaleWithDoc="0" alignWithMargins="0">
    <oddHeader>&amp;C&amp;G</oddHeader>
    <oddFooter xml:space="preserve">&amp;LAv.2 Sur #519 Col. Centro Ciudad Serdán Pue., Tel. 01 (245) 45 2 25 90. Correo electrónico. dir.lazaroextserdan@hotmail.com
&amp;R
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G40"/>
  <sheetViews>
    <sheetView topLeftCell="A16" zoomScaleNormal="100" zoomScalePageLayoutView="90" workbookViewId="0">
      <selection activeCell="A40" sqref="A40:AG40"/>
    </sheetView>
  </sheetViews>
  <sheetFormatPr baseColWidth="10" defaultRowHeight="15" x14ac:dyDescent="0.25"/>
  <cols>
    <col min="1" max="1" width="3.5703125" bestFit="1" customWidth="1"/>
    <col min="3" max="3" width="44.5703125" bestFit="1" customWidth="1"/>
    <col min="4" max="22" width="3.7109375" customWidth="1"/>
    <col min="26" max="30" width="3.7109375" customWidth="1"/>
    <col min="31" max="31" width="11.42578125" customWidth="1"/>
    <col min="33" max="33" width="5.7109375" customWidth="1"/>
  </cols>
  <sheetData>
    <row r="1" spans="1:33" ht="15.75" customHeight="1" thickBot="1" x14ac:dyDescent="0.3">
      <c r="A1" s="69" t="s">
        <v>121</v>
      </c>
      <c r="B1" s="69"/>
      <c r="C1" s="69"/>
      <c r="D1" s="73" t="s">
        <v>30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5"/>
      <c r="Z1" s="71" t="s">
        <v>142</v>
      </c>
      <c r="AA1" s="72"/>
      <c r="AB1" s="72"/>
      <c r="AC1" s="72"/>
      <c r="AD1" s="72"/>
      <c r="AE1" s="72"/>
      <c r="AG1" s="45"/>
    </row>
    <row r="2" spans="1:33" ht="15" customHeight="1" x14ac:dyDescent="0.25">
      <c r="A2" s="69"/>
      <c r="B2" s="69"/>
      <c r="C2" s="69"/>
      <c r="D2" s="79">
        <v>41549</v>
      </c>
      <c r="E2" s="79" t="s">
        <v>154</v>
      </c>
      <c r="F2" s="79">
        <v>41556</v>
      </c>
      <c r="G2" s="79">
        <v>41558</v>
      </c>
      <c r="H2" s="79">
        <v>41563</v>
      </c>
      <c r="I2" s="79">
        <v>41565</v>
      </c>
      <c r="J2" s="79">
        <v>41570</v>
      </c>
      <c r="K2" s="79">
        <v>41572</v>
      </c>
      <c r="L2" s="79">
        <v>41577</v>
      </c>
      <c r="M2" s="79">
        <v>41584</v>
      </c>
      <c r="N2" s="79">
        <v>41586</v>
      </c>
      <c r="O2" s="79">
        <v>41591</v>
      </c>
      <c r="P2" s="79">
        <v>41593</v>
      </c>
      <c r="Q2" s="79">
        <v>41598</v>
      </c>
      <c r="R2" s="79">
        <v>41600</v>
      </c>
      <c r="S2" s="79">
        <v>41605</v>
      </c>
      <c r="T2" s="79">
        <v>41607</v>
      </c>
      <c r="U2" s="79">
        <v>41611</v>
      </c>
      <c r="V2" s="79">
        <v>41614</v>
      </c>
      <c r="Z2" s="78" t="s">
        <v>155</v>
      </c>
      <c r="AA2" s="78" t="s">
        <v>153</v>
      </c>
      <c r="AB2" s="78" t="s">
        <v>156</v>
      </c>
      <c r="AC2" s="78" t="s">
        <v>147</v>
      </c>
      <c r="AD2" s="78" t="s">
        <v>150</v>
      </c>
      <c r="AG2" s="94" t="s">
        <v>113</v>
      </c>
    </row>
    <row r="3" spans="1:33" ht="15" customHeight="1" x14ac:dyDescent="0.25">
      <c r="A3" s="70"/>
      <c r="B3" s="70"/>
      <c r="C3" s="7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31" t="s">
        <v>114</v>
      </c>
      <c r="Y3">
        <v>19</v>
      </c>
      <c r="Z3" s="78"/>
      <c r="AA3" s="78"/>
      <c r="AB3" s="78"/>
      <c r="AC3" s="78"/>
      <c r="AD3" s="78"/>
      <c r="AG3" s="94"/>
    </row>
    <row r="4" spans="1:33" x14ac:dyDescent="0.25">
      <c r="A4" s="89" t="s">
        <v>32</v>
      </c>
      <c r="B4" s="89"/>
      <c r="C4" s="43" t="s">
        <v>33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Z4" s="78"/>
      <c r="AA4" s="78"/>
      <c r="AB4" s="78"/>
      <c r="AC4" s="78"/>
      <c r="AD4" s="78"/>
      <c r="AG4" s="94"/>
    </row>
    <row r="5" spans="1:33" x14ac:dyDescent="0.25">
      <c r="A5" s="90" t="s">
        <v>34</v>
      </c>
      <c r="B5" s="90"/>
      <c r="C5" s="43" t="s">
        <v>116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Z5" s="78"/>
      <c r="AA5" s="78"/>
      <c r="AB5" s="78"/>
      <c r="AC5" s="78"/>
      <c r="AD5" s="78"/>
      <c r="AG5" s="94"/>
    </row>
    <row r="6" spans="1:33" x14ac:dyDescent="0.25">
      <c r="A6" s="90" t="s">
        <v>35</v>
      </c>
      <c r="B6" s="90"/>
      <c r="C6" s="43">
        <v>1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Z6" s="78"/>
      <c r="AA6" s="78"/>
      <c r="AB6" s="78"/>
      <c r="AC6" s="78"/>
      <c r="AD6" s="78"/>
      <c r="AG6" s="94"/>
    </row>
    <row r="7" spans="1:33" ht="15" customHeight="1" x14ac:dyDescent="0.25">
      <c r="A7" s="91" t="s">
        <v>36</v>
      </c>
      <c r="B7" s="91" t="s">
        <v>37</v>
      </c>
      <c r="C7" s="93" t="s">
        <v>38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2" t="s">
        <v>39</v>
      </c>
      <c r="X7" s="84" t="s">
        <v>40</v>
      </c>
      <c r="Y7" s="86" t="s">
        <v>41</v>
      </c>
      <c r="Z7" s="78"/>
      <c r="AA7" s="78"/>
      <c r="AB7" s="78"/>
      <c r="AC7" s="78"/>
      <c r="AD7" s="78"/>
      <c r="AE7" s="76" t="s">
        <v>31</v>
      </c>
      <c r="AF7" s="96" t="s">
        <v>42</v>
      </c>
      <c r="AG7" s="94"/>
    </row>
    <row r="8" spans="1:33" x14ac:dyDescent="0.25">
      <c r="A8" s="92"/>
      <c r="B8" s="92"/>
      <c r="C8" s="93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3"/>
      <c r="X8" s="85"/>
      <c r="Y8" s="87"/>
      <c r="Z8" s="78"/>
      <c r="AA8" s="78"/>
      <c r="AB8" s="78"/>
      <c r="AC8" s="78"/>
      <c r="AD8" s="78"/>
      <c r="AE8" s="77"/>
      <c r="AF8" s="96"/>
      <c r="AG8" s="95"/>
    </row>
    <row r="9" spans="1:33" ht="15.75" thickBot="1" x14ac:dyDescent="0.3">
      <c r="A9" s="1">
        <v>1</v>
      </c>
      <c r="B9" s="1">
        <v>201210901</v>
      </c>
      <c r="C9" s="11" t="s">
        <v>77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f>SUM(D9:V9)</f>
        <v>19</v>
      </c>
      <c r="X9" s="1">
        <f t="shared" ref="X9" si="0">$Y$3-W9</f>
        <v>0</v>
      </c>
      <c r="Y9" s="15">
        <f>SUM(D9:V9)*100%/$Y$3</f>
        <v>1</v>
      </c>
      <c r="Z9" s="29">
        <v>1</v>
      </c>
      <c r="AA9" s="29">
        <v>1</v>
      </c>
      <c r="AB9" s="29">
        <v>1</v>
      </c>
      <c r="AC9" s="29">
        <v>1</v>
      </c>
      <c r="AD9" s="29">
        <v>1</v>
      </c>
      <c r="AE9" s="1">
        <f t="shared" ref="AE9:AE34" si="1">SUM(Z9:AD9)</f>
        <v>5</v>
      </c>
      <c r="AF9" s="1"/>
      <c r="AG9" s="1">
        <v>2.5</v>
      </c>
    </row>
    <row r="10" spans="1:33" ht="15.75" thickBot="1" x14ac:dyDescent="0.3">
      <c r="A10" s="1">
        <v>2</v>
      </c>
      <c r="B10" s="1">
        <v>201246260</v>
      </c>
      <c r="C10" s="11" t="s">
        <v>78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1">
        <v>1</v>
      </c>
      <c r="W10" s="1">
        <f t="shared" ref="W10:W34" si="2">SUM(D10:V10)</f>
        <v>19</v>
      </c>
      <c r="X10" s="1">
        <f t="shared" ref="X10:X34" si="3">$Y$3-W10</f>
        <v>0</v>
      </c>
      <c r="Y10" s="15">
        <f t="shared" ref="Y10:Y34" si="4">SUM(D10:V10)*100%/$Y$3</f>
        <v>1</v>
      </c>
      <c r="Z10" s="29">
        <v>1</v>
      </c>
      <c r="AA10" s="29">
        <v>1</v>
      </c>
      <c r="AB10" s="29">
        <v>1</v>
      </c>
      <c r="AC10" s="29">
        <v>1</v>
      </c>
      <c r="AD10" s="29">
        <v>1</v>
      </c>
      <c r="AE10" s="1">
        <f t="shared" si="1"/>
        <v>5</v>
      </c>
      <c r="AF10" s="1"/>
      <c r="AG10" s="1">
        <v>1</v>
      </c>
    </row>
    <row r="11" spans="1:33" ht="15.75" thickBot="1" x14ac:dyDescent="0.3">
      <c r="A11" s="1">
        <v>3</v>
      </c>
      <c r="B11" s="1">
        <v>201248901</v>
      </c>
      <c r="C11" s="11" t="s">
        <v>79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0</v>
      </c>
      <c r="M11" s="1">
        <v>1</v>
      </c>
      <c r="N11" s="1">
        <v>0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1">
        <f t="shared" si="2"/>
        <v>17</v>
      </c>
      <c r="X11" s="1">
        <f t="shared" si="3"/>
        <v>2</v>
      </c>
      <c r="Y11" s="15">
        <f t="shared" si="4"/>
        <v>0.89473684210526316</v>
      </c>
      <c r="Z11" s="29">
        <v>1</v>
      </c>
      <c r="AA11" s="29">
        <v>1</v>
      </c>
      <c r="AB11" s="29"/>
      <c r="AC11" s="29">
        <v>1</v>
      </c>
      <c r="AD11" s="29"/>
      <c r="AE11" s="1">
        <f t="shared" si="1"/>
        <v>3</v>
      </c>
      <c r="AF11" s="1"/>
      <c r="AG11" s="1"/>
    </row>
    <row r="12" spans="1:33" ht="15.75" thickBot="1" x14ac:dyDescent="0.3">
      <c r="A12" s="1">
        <v>4</v>
      </c>
      <c r="B12" s="1">
        <v>201207935</v>
      </c>
      <c r="C12" s="11" t="s">
        <v>80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0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1</v>
      </c>
      <c r="U12" s="1">
        <v>1</v>
      </c>
      <c r="V12" s="1">
        <v>1</v>
      </c>
      <c r="W12" s="1">
        <f t="shared" si="2"/>
        <v>18</v>
      </c>
      <c r="X12" s="1">
        <f t="shared" si="3"/>
        <v>1</v>
      </c>
      <c r="Y12" s="15">
        <f t="shared" si="4"/>
        <v>0.94736842105263153</v>
      </c>
      <c r="Z12" s="29">
        <v>1</v>
      </c>
      <c r="AA12" s="29">
        <v>1</v>
      </c>
      <c r="AB12" s="29">
        <v>1</v>
      </c>
      <c r="AC12" s="29">
        <v>1</v>
      </c>
      <c r="AD12" s="29"/>
      <c r="AE12" s="1">
        <f t="shared" si="1"/>
        <v>4</v>
      </c>
      <c r="AF12" s="1"/>
      <c r="AG12" s="1"/>
    </row>
    <row r="13" spans="1:33" ht="15.75" thickBot="1" x14ac:dyDescent="0.3">
      <c r="A13" s="1">
        <v>5</v>
      </c>
      <c r="B13" s="1">
        <v>201225802</v>
      </c>
      <c r="C13" s="11" t="s">
        <v>81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f t="shared" si="2"/>
        <v>19</v>
      </c>
      <c r="X13" s="1">
        <f t="shared" si="3"/>
        <v>0</v>
      </c>
      <c r="Y13" s="15">
        <f t="shared" si="4"/>
        <v>1</v>
      </c>
      <c r="Z13" s="29">
        <v>1</v>
      </c>
      <c r="AA13" s="29">
        <v>1</v>
      </c>
      <c r="AB13" s="29">
        <v>1</v>
      </c>
      <c r="AC13" s="29">
        <v>1</v>
      </c>
      <c r="AD13" s="29">
        <v>1</v>
      </c>
      <c r="AE13" s="1">
        <f t="shared" si="1"/>
        <v>5</v>
      </c>
      <c r="AF13" s="1"/>
      <c r="AG13" s="1"/>
    </row>
    <row r="14" spans="1:33" ht="15.75" thickBot="1" x14ac:dyDescent="0.3">
      <c r="A14" s="1">
        <v>6</v>
      </c>
      <c r="B14" s="1">
        <v>201247074</v>
      </c>
      <c r="C14" s="11" t="s">
        <v>82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0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f t="shared" si="2"/>
        <v>18</v>
      </c>
      <c r="X14" s="1">
        <f t="shared" si="3"/>
        <v>1</v>
      </c>
      <c r="Y14" s="15">
        <f t="shared" si="4"/>
        <v>0.94736842105263153</v>
      </c>
      <c r="Z14" s="29">
        <v>1</v>
      </c>
      <c r="AA14" s="29">
        <v>1</v>
      </c>
      <c r="AB14" s="29">
        <v>1</v>
      </c>
      <c r="AC14" s="29">
        <v>1</v>
      </c>
      <c r="AD14" s="29">
        <v>0.5</v>
      </c>
      <c r="AE14" s="1">
        <f t="shared" si="1"/>
        <v>4.5</v>
      </c>
      <c r="AF14" s="1"/>
      <c r="AG14" s="1"/>
    </row>
    <row r="15" spans="1:33" ht="15.75" thickBot="1" x14ac:dyDescent="0.3">
      <c r="A15" s="1">
        <v>7</v>
      </c>
      <c r="B15" s="1">
        <v>201246959</v>
      </c>
      <c r="C15" s="11" t="s">
        <v>83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1">
        <f t="shared" si="2"/>
        <v>19</v>
      </c>
      <c r="X15" s="1">
        <f t="shared" si="3"/>
        <v>0</v>
      </c>
      <c r="Y15" s="15">
        <f t="shared" si="4"/>
        <v>1</v>
      </c>
      <c r="Z15" s="29">
        <v>1</v>
      </c>
      <c r="AA15" s="29">
        <v>1</v>
      </c>
      <c r="AB15" s="29">
        <v>1</v>
      </c>
      <c r="AC15" s="29">
        <v>1</v>
      </c>
      <c r="AD15" s="29">
        <v>1</v>
      </c>
      <c r="AE15" s="1">
        <f t="shared" si="1"/>
        <v>5</v>
      </c>
      <c r="AF15" s="1"/>
      <c r="AG15" s="1"/>
    </row>
    <row r="16" spans="1:33" ht="15.75" thickBot="1" x14ac:dyDescent="0.3">
      <c r="A16" s="1">
        <v>8</v>
      </c>
      <c r="B16" s="1">
        <v>201225840</v>
      </c>
      <c r="C16" s="11" t="s">
        <v>84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f t="shared" si="2"/>
        <v>19</v>
      </c>
      <c r="X16" s="1">
        <f t="shared" si="3"/>
        <v>0</v>
      </c>
      <c r="Y16" s="15">
        <f t="shared" si="4"/>
        <v>1</v>
      </c>
      <c r="Z16" s="29">
        <v>1</v>
      </c>
      <c r="AA16" s="29">
        <v>1</v>
      </c>
      <c r="AB16" s="29">
        <v>1</v>
      </c>
      <c r="AC16" s="29">
        <v>1</v>
      </c>
      <c r="AD16" s="29">
        <v>1</v>
      </c>
      <c r="AE16" s="1">
        <f t="shared" si="1"/>
        <v>5</v>
      </c>
      <c r="AF16" s="1" t="s">
        <v>159</v>
      </c>
      <c r="AG16" s="1"/>
    </row>
    <row r="17" spans="1:33" ht="15.75" thickBot="1" x14ac:dyDescent="0.3">
      <c r="A17" s="1">
        <v>9</v>
      </c>
      <c r="B17" s="1">
        <v>201232227</v>
      </c>
      <c r="C17" s="11" t="s">
        <v>85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f t="shared" si="2"/>
        <v>19</v>
      </c>
      <c r="X17" s="1">
        <f t="shared" si="3"/>
        <v>0</v>
      </c>
      <c r="Y17" s="15">
        <f t="shared" si="4"/>
        <v>1</v>
      </c>
      <c r="Z17" s="29">
        <v>1</v>
      </c>
      <c r="AA17" s="29">
        <v>1</v>
      </c>
      <c r="AB17" s="29">
        <v>1</v>
      </c>
      <c r="AC17" s="29">
        <v>1</v>
      </c>
      <c r="AD17" s="29">
        <v>1</v>
      </c>
      <c r="AE17" s="1">
        <f t="shared" si="1"/>
        <v>5</v>
      </c>
      <c r="AF17" s="1"/>
      <c r="AG17" s="1">
        <v>4</v>
      </c>
    </row>
    <row r="18" spans="1:33" ht="15.75" thickBot="1" x14ac:dyDescent="0.3">
      <c r="A18" s="1">
        <v>10</v>
      </c>
      <c r="B18" s="1">
        <v>201204229</v>
      </c>
      <c r="C18" s="11" t="s">
        <v>86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>
        <v>1</v>
      </c>
      <c r="V18" s="1">
        <v>1</v>
      </c>
      <c r="W18" s="1">
        <f t="shared" si="2"/>
        <v>19</v>
      </c>
      <c r="X18" s="1">
        <f t="shared" si="3"/>
        <v>0</v>
      </c>
      <c r="Y18" s="15">
        <f t="shared" si="4"/>
        <v>1</v>
      </c>
      <c r="Z18" s="29">
        <v>1</v>
      </c>
      <c r="AA18" s="29">
        <v>1</v>
      </c>
      <c r="AB18" s="29">
        <v>1</v>
      </c>
      <c r="AC18" s="29">
        <v>1</v>
      </c>
      <c r="AD18" s="29"/>
      <c r="AE18" s="1">
        <f t="shared" si="1"/>
        <v>4</v>
      </c>
      <c r="AF18" s="1"/>
      <c r="AG18" s="1"/>
    </row>
    <row r="19" spans="1:33" ht="15.75" thickBot="1" x14ac:dyDescent="0.3">
      <c r="A19" s="1">
        <v>11</v>
      </c>
      <c r="B19" s="1">
        <v>201247223</v>
      </c>
      <c r="C19" s="11" t="s">
        <v>87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f t="shared" si="2"/>
        <v>0</v>
      </c>
      <c r="X19" s="1">
        <f t="shared" si="3"/>
        <v>19</v>
      </c>
      <c r="Y19" s="15">
        <f t="shared" si="4"/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1">
        <f t="shared" si="1"/>
        <v>0</v>
      </c>
      <c r="AF19" s="1"/>
      <c r="AG19" s="1"/>
    </row>
    <row r="20" spans="1:33" ht="15.75" thickBot="1" x14ac:dyDescent="0.3">
      <c r="A20" s="1">
        <v>12</v>
      </c>
      <c r="B20" s="1">
        <v>201201360</v>
      </c>
      <c r="C20" s="11" t="s">
        <v>88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0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f t="shared" si="2"/>
        <v>18</v>
      </c>
      <c r="X20" s="1">
        <f t="shared" si="3"/>
        <v>1</v>
      </c>
      <c r="Y20" s="15">
        <f t="shared" si="4"/>
        <v>0.94736842105263153</v>
      </c>
      <c r="Z20" s="29">
        <v>1</v>
      </c>
      <c r="AA20" s="29">
        <v>1</v>
      </c>
      <c r="AB20" s="29">
        <v>1</v>
      </c>
      <c r="AC20" s="29">
        <v>1</v>
      </c>
      <c r="AD20" s="29">
        <v>1</v>
      </c>
      <c r="AE20" s="1">
        <f t="shared" si="1"/>
        <v>5</v>
      </c>
      <c r="AF20" s="1"/>
      <c r="AG20" s="1"/>
    </row>
    <row r="21" spans="1:33" ht="15.75" thickBot="1" x14ac:dyDescent="0.3">
      <c r="A21" s="1">
        <v>13</v>
      </c>
      <c r="B21" s="1">
        <v>201232495</v>
      </c>
      <c r="C21" s="11" t="s">
        <v>89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0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>
        <f t="shared" si="2"/>
        <v>18</v>
      </c>
      <c r="X21" s="1">
        <f t="shared" si="3"/>
        <v>1</v>
      </c>
      <c r="Y21" s="15">
        <f t="shared" si="4"/>
        <v>0.94736842105263153</v>
      </c>
      <c r="Z21" s="29">
        <v>1</v>
      </c>
      <c r="AA21" s="29">
        <v>1</v>
      </c>
      <c r="AB21" s="29">
        <v>1</v>
      </c>
      <c r="AC21" s="29">
        <v>1</v>
      </c>
      <c r="AD21" s="29">
        <v>1</v>
      </c>
      <c r="AE21" s="1">
        <f t="shared" si="1"/>
        <v>5</v>
      </c>
      <c r="AF21" s="1"/>
      <c r="AG21" s="1"/>
    </row>
    <row r="22" spans="1:33" ht="15.75" thickBot="1" x14ac:dyDescent="0.3">
      <c r="A22" s="1">
        <v>14</v>
      </c>
      <c r="B22" s="1">
        <v>201200590</v>
      </c>
      <c r="C22" s="11" t="s">
        <v>90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f t="shared" si="2"/>
        <v>19</v>
      </c>
      <c r="X22" s="1">
        <f t="shared" si="3"/>
        <v>0</v>
      </c>
      <c r="Y22" s="15">
        <f t="shared" si="4"/>
        <v>1</v>
      </c>
      <c r="Z22" s="29">
        <v>1</v>
      </c>
      <c r="AA22" s="29">
        <v>1</v>
      </c>
      <c r="AB22" s="29">
        <v>1</v>
      </c>
      <c r="AC22" s="29">
        <v>1</v>
      </c>
      <c r="AD22" s="29">
        <v>1</v>
      </c>
      <c r="AE22" s="1">
        <f t="shared" si="1"/>
        <v>5</v>
      </c>
      <c r="AF22" s="1"/>
      <c r="AG22" s="1">
        <v>1.5</v>
      </c>
    </row>
    <row r="23" spans="1:33" ht="15.75" thickBot="1" x14ac:dyDescent="0.3">
      <c r="A23" s="1">
        <v>15</v>
      </c>
      <c r="B23" s="1">
        <v>201226935</v>
      </c>
      <c r="C23" s="11" t="s">
        <v>91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f t="shared" si="2"/>
        <v>19</v>
      </c>
      <c r="X23" s="1">
        <f t="shared" si="3"/>
        <v>0</v>
      </c>
      <c r="Y23" s="15">
        <f t="shared" si="4"/>
        <v>1</v>
      </c>
      <c r="Z23" s="29">
        <v>1</v>
      </c>
      <c r="AA23" s="29">
        <v>1</v>
      </c>
      <c r="AB23" s="29">
        <v>1</v>
      </c>
      <c r="AC23" s="29">
        <v>1</v>
      </c>
      <c r="AD23" s="29">
        <v>1</v>
      </c>
      <c r="AE23" s="1">
        <f t="shared" si="1"/>
        <v>5</v>
      </c>
      <c r="AF23" s="1"/>
      <c r="AG23" s="1"/>
    </row>
    <row r="24" spans="1:33" ht="15.75" thickBot="1" x14ac:dyDescent="0.3">
      <c r="A24" s="1">
        <v>16</v>
      </c>
      <c r="B24" s="1">
        <v>201219332</v>
      </c>
      <c r="C24" s="11" t="s">
        <v>92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f t="shared" si="2"/>
        <v>19</v>
      </c>
      <c r="X24" s="1">
        <f t="shared" si="3"/>
        <v>0</v>
      </c>
      <c r="Y24" s="15">
        <f t="shared" si="4"/>
        <v>1</v>
      </c>
      <c r="Z24" s="29">
        <v>1</v>
      </c>
      <c r="AA24" s="29">
        <v>1</v>
      </c>
      <c r="AB24" s="29">
        <v>1</v>
      </c>
      <c r="AC24" s="29">
        <v>1</v>
      </c>
      <c r="AD24" s="29"/>
      <c r="AE24" s="1">
        <f t="shared" si="1"/>
        <v>4</v>
      </c>
      <c r="AF24" s="1"/>
      <c r="AG24" s="1"/>
    </row>
    <row r="25" spans="1:33" ht="15.75" thickBot="1" x14ac:dyDescent="0.3">
      <c r="A25" s="1">
        <v>17</v>
      </c>
      <c r="B25" s="1">
        <v>201248177</v>
      </c>
      <c r="C25" s="11" t="s">
        <v>93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>
        <f t="shared" si="2"/>
        <v>19</v>
      </c>
      <c r="X25" s="1">
        <f t="shared" si="3"/>
        <v>0</v>
      </c>
      <c r="Y25" s="15">
        <f t="shared" si="4"/>
        <v>1</v>
      </c>
      <c r="Z25" s="29">
        <v>1</v>
      </c>
      <c r="AA25" s="29">
        <v>1</v>
      </c>
      <c r="AB25" s="29">
        <v>1</v>
      </c>
      <c r="AC25" s="29">
        <v>1</v>
      </c>
      <c r="AD25" s="29">
        <v>1</v>
      </c>
      <c r="AE25" s="1">
        <f t="shared" si="1"/>
        <v>5</v>
      </c>
      <c r="AF25" s="1"/>
      <c r="AG25" s="1"/>
    </row>
    <row r="26" spans="1:33" ht="15.75" thickBot="1" x14ac:dyDescent="0.3">
      <c r="A26" s="1">
        <v>18</v>
      </c>
      <c r="B26" s="1">
        <v>201211065</v>
      </c>
      <c r="C26" s="11" t="s">
        <v>94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>
        <v>1</v>
      </c>
      <c r="V26" s="1">
        <v>1</v>
      </c>
      <c r="W26" s="1">
        <f t="shared" si="2"/>
        <v>19</v>
      </c>
      <c r="X26" s="1">
        <f t="shared" si="3"/>
        <v>0</v>
      </c>
      <c r="Y26" s="15">
        <f t="shared" si="4"/>
        <v>1</v>
      </c>
      <c r="Z26" s="29">
        <v>1</v>
      </c>
      <c r="AA26" s="29">
        <v>1</v>
      </c>
      <c r="AB26" s="29">
        <v>1</v>
      </c>
      <c r="AC26" s="29">
        <v>1</v>
      </c>
      <c r="AD26" s="29">
        <v>0.5</v>
      </c>
      <c r="AE26" s="1">
        <f t="shared" si="1"/>
        <v>4.5</v>
      </c>
      <c r="AF26" s="1" t="s">
        <v>158</v>
      </c>
      <c r="AG26" s="1"/>
    </row>
    <row r="27" spans="1:33" ht="15.75" thickBot="1" x14ac:dyDescent="0.3">
      <c r="A27" s="1">
        <v>19</v>
      </c>
      <c r="B27" s="1">
        <v>201248569</v>
      </c>
      <c r="C27" s="11" t="s">
        <v>95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0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1</v>
      </c>
      <c r="W27" s="1">
        <f t="shared" si="2"/>
        <v>18</v>
      </c>
      <c r="X27" s="1">
        <f t="shared" si="3"/>
        <v>1</v>
      </c>
      <c r="Y27" s="15">
        <f t="shared" si="4"/>
        <v>0.94736842105263153</v>
      </c>
      <c r="Z27" s="29">
        <v>1</v>
      </c>
      <c r="AA27" s="29">
        <v>1</v>
      </c>
      <c r="AB27" s="29">
        <v>1</v>
      </c>
      <c r="AC27" s="29">
        <v>1</v>
      </c>
      <c r="AD27" s="29">
        <v>0.5</v>
      </c>
      <c r="AE27" s="1">
        <f t="shared" si="1"/>
        <v>4.5</v>
      </c>
      <c r="AF27" s="1"/>
      <c r="AG27" s="1">
        <v>1</v>
      </c>
    </row>
    <row r="28" spans="1:33" ht="15.75" thickBot="1" x14ac:dyDescent="0.3">
      <c r="A28" s="1">
        <v>20</v>
      </c>
      <c r="B28" s="1">
        <v>201249238</v>
      </c>
      <c r="C28" s="11" t="s">
        <v>96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0</v>
      </c>
      <c r="P28" s="1">
        <v>1</v>
      </c>
      <c r="Q28" s="1">
        <v>1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f t="shared" si="2"/>
        <v>18</v>
      </c>
      <c r="X28" s="1">
        <f t="shared" si="3"/>
        <v>1</v>
      </c>
      <c r="Y28" s="15">
        <f t="shared" si="4"/>
        <v>0.94736842105263153</v>
      </c>
      <c r="Z28" s="29">
        <v>1</v>
      </c>
      <c r="AA28" s="29">
        <v>1</v>
      </c>
      <c r="AB28" s="29">
        <v>1</v>
      </c>
      <c r="AC28" s="29">
        <v>1</v>
      </c>
      <c r="AD28" s="29">
        <v>1</v>
      </c>
      <c r="AE28" s="1">
        <f t="shared" si="1"/>
        <v>5</v>
      </c>
      <c r="AF28" s="1"/>
      <c r="AG28" s="1"/>
    </row>
    <row r="29" spans="1:33" ht="15.75" thickBot="1" x14ac:dyDescent="0.3">
      <c r="A29" s="1">
        <v>21</v>
      </c>
      <c r="B29" s="1">
        <v>201201211</v>
      </c>
      <c r="C29" s="11" t="s">
        <v>97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>
        <v>1</v>
      </c>
      <c r="V29" s="1">
        <v>1</v>
      </c>
      <c r="W29" s="1">
        <f t="shared" si="2"/>
        <v>19</v>
      </c>
      <c r="X29" s="1">
        <f t="shared" si="3"/>
        <v>0</v>
      </c>
      <c r="Y29" s="15">
        <f t="shared" si="4"/>
        <v>1</v>
      </c>
      <c r="Z29" s="29">
        <v>1</v>
      </c>
      <c r="AA29" s="29">
        <v>1</v>
      </c>
      <c r="AB29" s="29">
        <v>1</v>
      </c>
      <c r="AC29" s="29">
        <v>1</v>
      </c>
      <c r="AD29" s="29">
        <v>1</v>
      </c>
      <c r="AE29" s="1">
        <f t="shared" si="1"/>
        <v>5</v>
      </c>
      <c r="AF29" s="1"/>
      <c r="AG29" s="1"/>
    </row>
    <row r="30" spans="1:33" ht="15.75" thickBot="1" x14ac:dyDescent="0.3">
      <c r="A30" s="1">
        <v>22</v>
      </c>
      <c r="B30" s="1">
        <v>201212439</v>
      </c>
      <c r="C30" s="11" t="s">
        <v>98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f t="shared" si="2"/>
        <v>19</v>
      </c>
      <c r="X30" s="1">
        <f t="shared" si="3"/>
        <v>0</v>
      </c>
      <c r="Y30" s="15">
        <f t="shared" si="4"/>
        <v>1</v>
      </c>
      <c r="Z30" s="29">
        <v>1</v>
      </c>
      <c r="AA30" s="29">
        <v>1</v>
      </c>
      <c r="AB30" s="29">
        <v>1</v>
      </c>
      <c r="AC30" s="29">
        <v>1</v>
      </c>
      <c r="AD30" s="29">
        <v>1</v>
      </c>
      <c r="AE30" s="1">
        <f t="shared" si="1"/>
        <v>5</v>
      </c>
      <c r="AF30" s="1"/>
      <c r="AG30" s="1">
        <v>4.5</v>
      </c>
    </row>
    <row r="31" spans="1:33" ht="15.75" thickBot="1" x14ac:dyDescent="0.3">
      <c r="A31" s="1">
        <v>23</v>
      </c>
      <c r="B31" s="1">
        <v>201248922</v>
      </c>
      <c r="C31" s="11" t="s">
        <v>99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1</v>
      </c>
      <c r="T31" s="1">
        <v>1</v>
      </c>
      <c r="U31" s="1">
        <v>1</v>
      </c>
      <c r="V31" s="1">
        <v>1</v>
      </c>
      <c r="W31" s="1">
        <f t="shared" si="2"/>
        <v>19</v>
      </c>
      <c r="X31" s="1">
        <f t="shared" si="3"/>
        <v>0</v>
      </c>
      <c r="Y31" s="15">
        <f t="shared" si="4"/>
        <v>1</v>
      </c>
      <c r="Z31" s="29">
        <v>1</v>
      </c>
      <c r="AA31" s="29">
        <v>1</v>
      </c>
      <c r="AB31" s="29">
        <v>1</v>
      </c>
      <c r="AC31" s="29">
        <v>1</v>
      </c>
      <c r="AD31" s="29">
        <v>1</v>
      </c>
      <c r="AE31" s="1">
        <f t="shared" si="1"/>
        <v>5</v>
      </c>
      <c r="AF31" s="1"/>
      <c r="AG31" s="1"/>
    </row>
    <row r="32" spans="1:33" ht="15.75" thickBot="1" x14ac:dyDescent="0.3">
      <c r="A32" s="1">
        <v>24</v>
      </c>
      <c r="B32" s="1">
        <v>201226187</v>
      </c>
      <c r="C32" s="11" t="s">
        <v>100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0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>
        <v>1</v>
      </c>
      <c r="V32" s="1">
        <v>1</v>
      </c>
      <c r="W32" s="1">
        <f t="shared" si="2"/>
        <v>18</v>
      </c>
      <c r="X32" s="1">
        <f t="shared" si="3"/>
        <v>1</v>
      </c>
      <c r="Y32" s="15">
        <f t="shared" si="4"/>
        <v>0.94736842105263153</v>
      </c>
      <c r="Z32" s="29">
        <v>1</v>
      </c>
      <c r="AA32" s="29">
        <v>1</v>
      </c>
      <c r="AB32" s="29">
        <v>1</v>
      </c>
      <c r="AC32" s="29">
        <v>1</v>
      </c>
      <c r="AD32" s="29">
        <v>1</v>
      </c>
      <c r="AE32" s="1">
        <f t="shared" si="1"/>
        <v>5</v>
      </c>
      <c r="AF32" s="1"/>
      <c r="AG32" s="1">
        <v>1</v>
      </c>
    </row>
    <row r="33" spans="1:33" ht="15.75" thickBot="1" x14ac:dyDescent="0.3">
      <c r="A33" s="1">
        <v>25</v>
      </c>
      <c r="B33" s="1">
        <v>201249393</v>
      </c>
      <c r="C33" s="11" t="s">
        <v>101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  <c r="S33" s="1">
        <v>1</v>
      </c>
      <c r="T33" s="1">
        <v>1</v>
      </c>
      <c r="U33" s="1">
        <v>1</v>
      </c>
      <c r="V33" s="1">
        <v>1</v>
      </c>
      <c r="W33" s="1">
        <f t="shared" si="2"/>
        <v>19</v>
      </c>
      <c r="X33" s="1">
        <f t="shared" si="3"/>
        <v>0</v>
      </c>
      <c r="Y33" s="15">
        <f t="shared" si="4"/>
        <v>1</v>
      </c>
      <c r="Z33" s="29">
        <v>1</v>
      </c>
      <c r="AA33" s="29">
        <v>1</v>
      </c>
      <c r="AB33" s="29">
        <v>0</v>
      </c>
      <c r="AC33" s="29">
        <v>1</v>
      </c>
      <c r="AD33" s="29">
        <v>1</v>
      </c>
      <c r="AE33" s="1">
        <f t="shared" si="1"/>
        <v>4</v>
      </c>
      <c r="AF33" s="1"/>
      <c r="AG33" s="1"/>
    </row>
    <row r="34" spans="1:33" ht="15.75" thickBot="1" x14ac:dyDescent="0.3">
      <c r="A34" s="1">
        <v>26</v>
      </c>
      <c r="B34" s="1">
        <v>201239710</v>
      </c>
      <c r="C34" s="11" t="s">
        <v>102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>
        <v>1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f t="shared" si="2"/>
        <v>19</v>
      </c>
      <c r="X34" s="1">
        <f t="shared" si="3"/>
        <v>0</v>
      </c>
      <c r="Y34" s="15">
        <f t="shared" si="4"/>
        <v>1</v>
      </c>
      <c r="Z34" s="29">
        <v>1</v>
      </c>
      <c r="AA34" s="29">
        <v>1</v>
      </c>
      <c r="AB34" s="29">
        <v>1</v>
      </c>
      <c r="AC34" s="29">
        <v>1</v>
      </c>
      <c r="AD34" s="29">
        <v>1</v>
      </c>
      <c r="AE34" s="1">
        <f t="shared" si="1"/>
        <v>5</v>
      </c>
      <c r="AF34" s="1"/>
      <c r="AG34" s="1">
        <v>6.5</v>
      </c>
    </row>
    <row r="40" spans="1:33" x14ac:dyDescent="0.2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</row>
  </sheetData>
  <mergeCells count="40">
    <mergeCell ref="Z1:AE1"/>
    <mergeCell ref="D2:D8"/>
    <mergeCell ref="E2:E8"/>
    <mergeCell ref="F2:F8"/>
    <mergeCell ref="G2:G8"/>
    <mergeCell ref="H2:H8"/>
    <mergeCell ref="I2:I8"/>
    <mergeCell ref="J2:J8"/>
    <mergeCell ref="Z2:Z8"/>
    <mergeCell ref="AA2:AA8"/>
    <mergeCell ref="AB2:AB8"/>
    <mergeCell ref="K2:K8"/>
    <mergeCell ref="L2:L8"/>
    <mergeCell ref="M2:M8"/>
    <mergeCell ref="N2:N8"/>
    <mergeCell ref="O2:O8"/>
    <mergeCell ref="P2:P8"/>
    <mergeCell ref="A7:A8"/>
    <mergeCell ref="B7:B8"/>
    <mergeCell ref="Q2:Q8"/>
    <mergeCell ref="R2:R8"/>
    <mergeCell ref="A4:B4"/>
    <mergeCell ref="A5:B5"/>
    <mergeCell ref="A6:B6"/>
    <mergeCell ref="S2:S8"/>
    <mergeCell ref="A1:C3"/>
    <mergeCell ref="D1:Y1"/>
    <mergeCell ref="A40:AG40"/>
    <mergeCell ref="T2:T8"/>
    <mergeCell ref="U2:U8"/>
    <mergeCell ref="V2:V8"/>
    <mergeCell ref="C7:C8"/>
    <mergeCell ref="W7:W8"/>
    <mergeCell ref="X7:X8"/>
    <mergeCell ref="Y7:Y8"/>
    <mergeCell ref="AE7:AE8"/>
    <mergeCell ref="AF7:AF8"/>
    <mergeCell ref="AC2:AC8"/>
    <mergeCell ref="AD2:AD8"/>
    <mergeCell ref="AG2:AG8"/>
  </mergeCells>
  <conditionalFormatting sqref="Y9:Y34">
    <cfRule type="cellIs" dxfId="11" priority="1" operator="lessThan">
      <formula>0.8</formula>
    </cfRule>
  </conditionalFormatting>
  <pageMargins left="0.7" right="0.7" top="0.96875" bottom="0.75" header="0.3" footer="0.3"/>
  <pageSetup scale="73" orientation="landscape" verticalDpi="300" r:id="rId1"/>
  <headerFooter scaleWithDoc="0" alignWithMargins="0">
    <oddHeader>&amp;C&amp;G</oddHeader>
    <oddFooter xml:space="preserve">&amp;LAv.2 Sur #519 Col. Centro Ciudad Serdán Pue., Tel. 01 (245) 45 2 25 90. Correo electrónico. dir.lazaroextserdan@hotmail.com
&amp;R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37"/>
  <sheetViews>
    <sheetView showWhiteSpace="0" topLeftCell="C6" zoomScaleNormal="100" zoomScalePageLayoutView="90" workbookViewId="0">
      <selection activeCell="G20" sqref="G20"/>
    </sheetView>
  </sheetViews>
  <sheetFormatPr baseColWidth="10" defaultRowHeight="15" x14ac:dyDescent="0.25"/>
  <cols>
    <col min="1" max="1" width="3.5703125" bestFit="1" customWidth="1"/>
    <col min="2" max="2" width="10.85546875" bestFit="1" customWidth="1"/>
    <col min="3" max="3" width="38.28515625" bestFit="1" customWidth="1"/>
    <col min="4" max="4" width="11.85546875" customWidth="1"/>
    <col min="5" max="5" width="10.140625" customWidth="1"/>
    <col min="6" max="6" width="9.28515625" hidden="1" customWidth="1"/>
    <col min="7" max="7" width="8.28515625" customWidth="1"/>
    <col min="8" max="8" width="12" bestFit="1" customWidth="1"/>
    <col min="9" max="9" width="8.85546875" customWidth="1"/>
    <col min="10" max="10" width="13.7109375" bestFit="1" customWidth="1"/>
    <col min="11" max="13" width="9.85546875" customWidth="1"/>
    <col min="14" max="14" width="10.7109375" customWidth="1"/>
  </cols>
  <sheetData>
    <row r="1" spans="1:18" ht="15" customHeight="1" thickBot="1" x14ac:dyDescent="0.3">
      <c r="A1" s="115" t="s">
        <v>32</v>
      </c>
      <c r="B1" s="116"/>
      <c r="C1" s="21" t="s">
        <v>33</v>
      </c>
      <c r="D1" s="47"/>
      <c r="E1" s="100"/>
      <c r="F1" s="100"/>
      <c r="G1" s="100"/>
      <c r="H1" s="100"/>
      <c r="Q1" s="98" t="s">
        <v>115</v>
      </c>
      <c r="R1" s="98"/>
    </row>
    <row r="2" spans="1:18" ht="15" customHeight="1" thickBot="1" x14ac:dyDescent="0.3">
      <c r="A2" s="117" t="s">
        <v>34</v>
      </c>
      <c r="B2" s="118"/>
      <c r="C2" s="21" t="s">
        <v>116</v>
      </c>
      <c r="D2" s="48"/>
      <c r="E2" s="101"/>
      <c r="F2" s="101"/>
      <c r="G2" s="101"/>
      <c r="H2" s="101"/>
      <c r="I2" s="110" t="s">
        <v>112</v>
      </c>
      <c r="J2" s="110"/>
      <c r="K2" s="110"/>
      <c r="L2" s="38"/>
      <c r="M2" s="38"/>
      <c r="N2" s="111"/>
      <c r="O2" s="112"/>
      <c r="P2" s="113"/>
      <c r="Q2" s="98"/>
      <c r="R2" s="98"/>
    </row>
    <row r="3" spans="1:18" ht="15" customHeight="1" thickBot="1" x14ac:dyDescent="0.3">
      <c r="A3" s="119" t="s">
        <v>35</v>
      </c>
      <c r="B3" s="119"/>
      <c r="C3" s="22">
        <v>1</v>
      </c>
      <c r="D3" s="49"/>
      <c r="E3" s="102" t="s">
        <v>110</v>
      </c>
      <c r="F3" s="100"/>
      <c r="G3" s="100"/>
      <c r="H3" s="100"/>
      <c r="Q3" s="99"/>
      <c r="R3" s="99"/>
    </row>
    <row r="4" spans="1:18" ht="15" customHeight="1" thickBot="1" x14ac:dyDescent="0.3">
      <c r="A4" s="121" t="s">
        <v>111</v>
      </c>
      <c r="B4" s="122"/>
      <c r="C4" s="23"/>
      <c r="D4" s="50"/>
      <c r="E4" s="105" t="s">
        <v>45</v>
      </c>
      <c r="F4" s="105"/>
      <c r="G4" s="106"/>
      <c r="H4" s="107" t="s">
        <v>46</v>
      </c>
      <c r="I4" s="109"/>
      <c r="J4" s="107" t="s">
        <v>31</v>
      </c>
      <c r="K4" s="109"/>
      <c r="L4" s="107" t="s">
        <v>142</v>
      </c>
      <c r="M4" s="109"/>
      <c r="N4" s="107" t="s">
        <v>44</v>
      </c>
      <c r="O4" s="109"/>
      <c r="P4" s="103"/>
      <c r="Q4" s="104"/>
      <c r="R4" s="104"/>
    </row>
    <row r="5" spans="1:18" ht="15" customHeight="1" x14ac:dyDescent="0.25">
      <c r="A5" s="114" t="s">
        <v>36</v>
      </c>
      <c r="B5" s="120" t="s">
        <v>37</v>
      </c>
      <c r="C5" s="114" t="s">
        <v>38</v>
      </c>
      <c r="D5" s="42"/>
      <c r="E5" s="107"/>
      <c r="F5" s="108"/>
      <c r="G5" s="109"/>
      <c r="H5" s="17" t="s">
        <v>109</v>
      </c>
      <c r="I5" s="5">
        <v>10</v>
      </c>
      <c r="J5" s="18" t="s">
        <v>43</v>
      </c>
      <c r="K5" s="19">
        <v>6</v>
      </c>
      <c r="L5" s="39" t="s">
        <v>143</v>
      </c>
      <c r="M5" s="39">
        <v>4</v>
      </c>
      <c r="N5" s="84" t="s">
        <v>47</v>
      </c>
      <c r="O5" s="6" t="s">
        <v>48</v>
      </c>
      <c r="P5" s="84" t="s">
        <v>49</v>
      </c>
      <c r="Q5" s="84" t="s">
        <v>40</v>
      </c>
      <c r="R5" s="84" t="s">
        <v>108</v>
      </c>
    </row>
    <row r="6" spans="1:18" ht="19.5" thickBot="1" x14ac:dyDescent="0.3">
      <c r="A6" s="114"/>
      <c r="B6" s="120"/>
      <c r="C6" s="114"/>
      <c r="D6" s="42" t="s">
        <v>144</v>
      </c>
      <c r="E6" s="51" t="s">
        <v>145</v>
      </c>
      <c r="F6" s="7" t="s">
        <v>51</v>
      </c>
      <c r="G6" s="8">
        <v>0.3</v>
      </c>
      <c r="H6" s="7" t="s">
        <v>52</v>
      </c>
      <c r="I6" s="8">
        <v>0.25</v>
      </c>
      <c r="J6" s="16" t="s">
        <v>52</v>
      </c>
      <c r="K6" s="9">
        <v>0.2</v>
      </c>
      <c r="L6" s="9" t="s">
        <v>52</v>
      </c>
      <c r="M6" s="9">
        <v>0.25</v>
      </c>
      <c r="N6" s="97"/>
      <c r="O6" s="9" t="s">
        <v>53</v>
      </c>
      <c r="P6" s="97"/>
      <c r="Q6" s="97"/>
      <c r="R6" s="97"/>
    </row>
    <row r="7" spans="1:18" ht="15.75" thickBot="1" x14ac:dyDescent="0.3">
      <c r="A7" s="24">
        <v>1</v>
      </c>
      <c r="B7" s="24">
        <v>201209410</v>
      </c>
      <c r="C7" s="36" t="s">
        <v>0</v>
      </c>
      <c r="D7" s="36">
        <v>4.5</v>
      </c>
      <c r="E7" s="24">
        <f>D7/1.5</f>
        <v>3</v>
      </c>
      <c r="F7" s="24"/>
      <c r="G7" s="25">
        <f>SUM(E7,'2A-uno(A)'!Y9)*3/10</f>
        <v>0.9</v>
      </c>
      <c r="H7" s="24">
        <v>10</v>
      </c>
      <c r="I7" s="25">
        <f>H7*2.5/$I$5</f>
        <v>2.5</v>
      </c>
      <c r="J7" s="24">
        <f>'2A-uno(A)'!W9</f>
        <v>2.5</v>
      </c>
      <c r="K7" s="25">
        <f t="shared" ref="K7:K36" si="0">J7*2/$K$5</f>
        <v>0.83333333333333337</v>
      </c>
      <c r="L7" s="24">
        <v>4</v>
      </c>
      <c r="M7" s="25">
        <f>L7*2.5/$M$5</f>
        <v>2.5</v>
      </c>
      <c r="N7" s="24">
        <f>SUM(G7,I7,K7,M7)</f>
        <v>6.7333333333333334</v>
      </c>
      <c r="O7" s="25">
        <f>IF(N7&lt;6,ROUNDDOWN(N7,0),ROUND(N7,0))</f>
        <v>7</v>
      </c>
      <c r="P7" s="24">
        <f>'2A-uno(A)'!L9</f>
        <v>8</v>
      </c>
      <c r="Q7" s="24">
        <f>'2A-uno(A)'!M9</f>
        <v>0</v>
      </c>
      <c r="R7" s="26">
        <f>'2A-uno(A)'!N9</f>
        <v>1</v>
      </c>
    </row>
    <row r="8" spans="1:18" ht="15.75" thickBot="1" x14ac:dyDescent="0.3">
      <c r="A8" s="24">
        <v>2</v>
      </c>
      <c r="B8" s="24">
        <v>201246096</v>
      </c>
      <c r="C8" s="36" t="s">
        <v>1</v>
      </c>
      <c r="D8" s="36">
        <v>5.5</v>
      </c>
      <c r="E8" s="24">
        <f t="shared" ref="E8:E36" si="1">D8/1.5</f>
        <v>3.6666666666666665</v>
      </c>
      <c r="F8" s="24"/>
      <c r="G8" s="25">
        <f>SUM(E8,'2A-uno(A)'!Y10)*3/10</f>
        <v>1.2499999999999998</v>
      </c>
      <c r="H8" s="24">
        <v>9</v>
      </c>
      <c r="I8" s="25">
        <f t="shared" ref="I8:I36" si="2">H8*2.5/$I$5</f>
        <v>2.25</v>
      </c>
      <c r="J8" s="24">
        <f>'2A-uno(A)'!W10</f>
        <v>2.5</v>
      </c>
      <c r="K8" s="25">
        <f t="shared" si="0"/>
        <v>0.83333333333333337</v>
      </c>
      <c r="L8" s="24">
        <v>3</v>
      </c>
      <c r="M8" s="25">
        <f t="shared" ref="M8:M36" si="3">L8*2.5/$M$5</f>
        <v>1.875</v>
      </c>
      <c r="N8" s="24">
        <f t="shared" ref="N8:N36" si="4">SUM(G8,I8,K8,M8)</f>
        <v>6.208333333333333</v>
      </c>
      <c r="O8" s="25">
        <f t="shared" ref="O8:O36" si="5">IF(N8&lt;6,ROUNDDOWN(N8,0),ROUND(N8,0))</f>
        <v>6</v>
      </c>
      <c r="P8" s="24">
        <f>'2A-uno(A)'!L10</f>
        <v>8</v>
      </c>
      <c r="Q8" s="24">
        <f>'2A-uno(A)'!M10</f>
        <v>0</v>
      </c>
      <c r="R8" s="26">
        <f>'2A-uno(A)'!N10</f>
        <v>1</v>
      </c>
    </row>
    <row r="9" spans="1:18" ht="15.75" thickBot="1" x14ac:dyDescent="0.3">
      <c r="A9" s="24">
        <v>3</v>
      </c>
      <c r="B9" s="24">
        <v>201214030</v>
      </c>
      <c r="C9" s="36" t="s">
        <v>2</v>
      </c>
      <c r="D9" s="36">
        <v>5</v>
      </c>
      <c r="E9" s="24">
        <f t="shared" si="1"/>
        <v>3.3333333333333335</v>
      </c>
      <c r="F9" s="24"/>
      <c r="G9" s="25">
        <f>SUM(E9,'2A-uno(A)'!Y11)*3/10</f>
        <v>1.6</v>
      </c>
      <c r="H9" s="24">
        <v>10</v>
      </c>
      <c r="I9" s="25">
        <f t="shared" si="2"/>
        <v>2.5</v>
      </c>
      <c r="J9" s="24">
        <f>'2A-uno(A)'!W11</f>
        <v>4.5</v>
      </c>
      <c r="K9" s="25">
        <f t="shared" si="0"/>
        <v>1.5</v>
      </c>
      <c r="L9" s="24">
        <v>4</v>
      </c>
      <c r="M9" s="25">
        <f t="shared" si="3"/>
        <v>2.5</v>
      </c>
      <c r="N9" s="24">
        <f t="shared" si="4"/>
        <v>8.1</v>
      </c>
      <c r="O9" s="25">
        <f t="shared" si="5"/>
        <v>8</v>
      </c>
      <c r="P9" s="24">
        <f>'2A-uno(A)'!L11</f>
        <v>8</v>
      </c>
      <c r="Q9" s="24">
        <f>'2A-uno(A)'!M11</f>
        <v>0</v>
      </c>
      <c r="R9" s="26">
        <f>'2A-uno(A)'!N11</f>
        <v>1</v>
      </c>
    </row>
    <row r="10" spans="1:18" ht="15.75" thickBot="1" x14ac:dyDescent="0.3">
      <c r="A10" s="24">
        <v>4</v>
      </c>
      <c r="B10" s="24">
        <v>201213129</v>
      </c>
      <c r="C10" s="36" t="s">
        <v>3</v>
      </c>
      <c r="D10" s="36">
        <v>5</v>
      </c>
      <c r="E10" s="24">
        <f t="shared" si="1"/>
        <v>3.3333333333333335</v>
      </c>
      <c r="F10" s="24"/>
      <c r="G10" s="25">
        <f>SUM(E10,'2A-uno(A)'!Y12)*3/10</f>
        <v>1.3000000000000003</v>
      </c>
      <c r="H10" s="24">
        <v>10</v>
      </c>
      <c r="I10" s="25">
        <f t="shared" si="2"/>
        <v>2.5</v>
      </c>
      <c r="J10" s="24">
        <f>'2A-uno(A)'!W12</f>
        <v>3</v>
      </c>
      <c r="K10" s="25">
        <f t="shared" si="0"/>
        <v>1</v>
      </c>
      <c r="L10" s="24">
        <v>3.5</v>
      </c>
      <c r="M10" s="25">
        <f t="shared" si="3"/>
        <v>2.1875</v>
      </c>
      <c r="N10" s="24">
        <f t="shared" si="4"/>
        <v>6.9875000000000007</v>
      </c>
      <c r="O10" s="25">
        <f t="shared" si="5"/>
        <v>7</v>
      </c>
      <c r="P10" s="24">
        <f>'2A-uno(A)'!L12</f>
        <v>8</v>
      </c>
      <c r="Q10" s="24">
        <f>'2A-uno(A)'!M12</f>
        <v>0</v>
      </c>
      <c r="R10" s="26">
        <f>'2A-uno(A)'!N12</f>
        <v>1</v>
      </c>
    </row>
    <row r="11" spans="1:18" ht="15.75" thickBot="1" x14ac:dyDescent="0.3">
      <c r="A11" s="24">
        <v>5</v>
      </c>
      <c r="B11" s="24">
        <v>201232056</v>
      </c>
      <c r="C11" s="36" t="s">
        <v>4</v>
      </c>
      <c r="D11" s="36">
        <v>3</v>
      </c>
      <c r="E11" s="24">
        <f t="shared" si="1"/>
        <v>2</v>
      </c>
      <c r="F11" s="24"/>
      <c r="G11" s="25">
        <f>SUM(E11,'2A-uno(A)'!Y13)*3/10</f>
        <v>0.75</v>
      </c>
      <c r="H11" s="24">
        <v>10</v>
      </c>
      <c r="I11" s="25">
        <f t="shared" si="2"/>
        <v>2.5</v>
      </c>
      <c r="J11" s="24">
        <f>'2A-uno(A)'!W13</f>
        <v>4.5</v>
      </c>
      <c r="K11" s="25">
        <f t="shared" si="0"/>
        <v>1.5</v>
      </c>
      <c r="L11" s="24">
        <v>4</v>
      </c>
      <c r="M11" s="25">
        <f t="shared" si="3"/>
        <v>2.5</v>
      </c>
      <c r="N11" s="24">
        <f t="shared" si="4"/>
        <v>7.25</v>
      </c>
      <c r="O11" s="25">
        <f t="shared" si="5"/>
        <v>7</v>
      </c>
      <c r="P11" s="24">
        <f>'2A-uno(A)'!L13</f>
        <v>8</v>
      </c>
      <c r="Q11" s="24">
        <f>'2A-uno(A)'!M13</f>
        <v>0</v>
      </c>
      <c r="R11" s="26">
        <f>'2A-uno(A)'!N13</f>
        <v>1</v>
      </c>
    </row>
    <row r="12" spans="1:18" ht="15.75" thickBot="1" x14ac:dyDescent="0.3">
      <c r="A12" s="24">
        <v>6</v>
      </c>
      <c r="B12" s="24">
        <v>201246649</v>
      </c>
      <c r="C12" s="36" t="s">
        <v>5</v>
      </c>
      <c r="D12" s="36">
        <v>6.5</v>
      </c>
      <c r="E12" s="24">
        <f t="shared" si="1"/>
        <v>4.333333333333333</v>
      </c>
      <c r="F12" s="24"/>
      <c r="G12" s="25">
        <f>SUM(E12,'2A-uno(A)'!Y14)*3/10</f>
        <v>1.9</v>
      </c>
      <c r="H12" s="24">
        <v>10</v>
      </c>
      <c r="I12" s="25">
        <f t="shared" si="2"/>
        <v>2.5</v>
      </c>
      <c r="J12" s="24">
        <f>'2A-uno(A)'!W14</f>
        <v>6</v>
      </c>
      <c r="K12" s="25">
        <f t="shared" si="0"/>
        <v>2</v>
      </c>
      <c r="L12" s="24">
        <v>4</v>
      </c>
      <c r="M12" s="25">
        <f t="shared" si="3"/>
        <v>2.5</v>
      </c>
      <c r="N12" s="24">
        <f t="shared" si="4"/>
        <v>8.9</v>
      </c>
      <c r="O12" s="25">
        <f t="shared" si="5"/>
        <v>9</v>
      </c>
      <c r="P12" s="24">
        <f>'2A-uno(A)'!L14</f>
        <v>8</v>
      </c>
      <c r="Q12" s="24">
        <f>'2A-uno(A)'!M14</f>
        <v>0</v>
      </c>
      <c r="R12" s="26">
        <f>'2A-uno(A)'!N14</f>
        <v>1</v>
      </c>
    </row>
    <row r="13" spans="1:18" ht="15.75" thickBot="1" x14ac:dyDescent="0.3">
      <c r="A13" s="24">
        <v>7</v>
      </c>
      <c r="B13" s="24">
        <v>201221371</v>
      </c>
      <c r="C13" s="36" t="s">
        <v>6</v>
      </c>
      <c r="D13" s="36">
        <v>3</v>
      </c>
      <c r="E13" s="24">
        <f t="shared" si="1"/>
        <v>2</v>
      </c>
      <c r="F13" s="24"/>
      <c r="G13" s="25">
        <f>SUM(E13,'2A-uno(A)'!Y15)*3/10</f>
        <v>1.2</v>
      </c>
      <c r="H13" s="24">
        <v>9</v>
      </c>
      <c r="I13" s="25">
        <f t="shared" si="2"/>
        <v>2.25</v>
      </c>
      <c r="J13" s="24">
        <f>'2A-uno(A)'!W15</f>
        <v>3</v>
      </c>
      <c r="K13" s="25">
        <f t="shared" si="0"/>
        <v>1</v>
      </c>
      <c r="L13" s="24">
        <v>3</v>
      </c>
      <c r="M13" s="25">
        <f t="shared" si="3"/>
        <v>1.875</v>
      </c>
      <c r="N13" s="24">
        <f t="shared" si="4"/>
        <v>6.3250000000000002</v>
      </c>
      <c r="O13" s="25">
        <f t="shared" si="5"/>
        <v>6</v>
      </c>
      <c r="P13" s="24">
        <f>'2A-uno(A)'!L15</f>
        <v>8</v>
      </c>
      <c r="Q13" s="24">
        <f>'2A-uno(A)'!M15</f>
        <v>0</v>
      </c>
      <c r="R13" s="26">
        <f>'2A-uno(A)'!N15</f>
        <v>1</v>
      </c>
    </row>
    <row r="14" spans="1:18" ht="15.75" thickBot="1" x14ac:dyDescent="0.3">
      <c r="A14" s="24">
        <v>8</v>
      </c>
      <c r="B14" s="24">
        <v>201247095</v>
      </c>
      <c r="C14" s="36" t="s">
        <v>7</v>
      </c>
      <c r="D14" s="36">
        <v>6</v>
      </c>
      <c r="E14" s="24">
        <f t="shared" si="1"/>
        <v>4</v>
      </c>
      <c r="F14" s="24"/>
      <c r="G14" s="25">
        <f>SUM(E14,'2A-uno(A)'!Y16)*3/10</f>
        <v>1.2</v>
      </c>
      <c r="H14" s="24">
        <v>10</v>
      </c>
      <c r="I14" s="25">
        <f t="shared" si="2"/>
        <v>2.5</v>
      </c>
      <c r="J14" s="24">
        <f>'2A-uno(A)'!W16</f>
        <v>6</v>
      </c>
      <c r="K14" s="25">
        <f t="shared" si="0"/>
        <v>2</v>
      </c>
      <c r="L14" s="24">
        <v>3</v>
      </c>
      <c r="M14" s="25">
        <f t="shared" si="3"/>
        <v>1.875</v>
      </c>
      <c r="N14" s="24">
        <f t="shared" si="4"/>
        <v>7.5750000000000002</v>
      </c>
      <c r="O14" s="25">
        <f t="shared" si="5"/>
        <v>8</v>
      </c>
      <c r="P14" s="24">
        <f>'2A-uno(A)'!L16</f>
        <v>8</v>
      </c>
      <c r="Q14" s="24">
        <f>'2A-uno(A)'!M16</f>
        <v>0</v>
      </c>
      <c r="R14" s="26">
        <f>'2A-uno(A)'!N16</f>
        <v>1</v>
      </c>
    </row>
    <row r="15" spans="1:18" ht="15.75" thickBot="1" x14ac:dyDescent="0.3">
      <c r="A15" s="24">
        <v>9</v>
      </c>
      <c r="B15" s="24">
        <v>201247322</v>
      </c>
      <c r="C15" s="36" t="s">
        <v>8</v>
      </c>
      <c r="D15" s="36">
        <v>2</v>
      </c>
      <c r="E15" s="24">
        <f t="shared" si="1"/>
        <v>1.3333333333333333</v>
      </c>
      <c r="F15" s="24"/>
      <c r="G15" s="25">
        <f>SUM(E15,'2A-uno(A)'!Y17)*3/10</f>
        <v>0.7</v>
      </c>
      <c r="H15" s="24">
        <v>10</v>
      </c>
      <c r="I15" s="25">
        <f t="shared" si="2"/>
        <v>2.5</v>
      </c>
      <c r="J15" s="24">
        <f>'2A-uno(A)'!W17</f>
        <v>2.5</v>
      </c>
      <c r="K15" s="25">
        <f t="shared" si="0"/>
        <v>0.83333333333333337</v>
      </c>
      <c r="L15" s="24">
        <v>4</v>
      </c>
      <c r="M15" s="25">
        <f t="shared" si="3"/>
        <v>2.5</v>
      </c>
      <c r="N15" s="24">
        <f t="shared" si="4"/>
        <v>6.5333333333333332</v>
      </c>
      <c r="O15" s="25">
        <f t="shared" si="5"/>
        <v>7</v>
      </c>
      <c r="P15" s="24">
        <f>'2A-uno(A)'!L17</f>
        <v>8</v>
      </c>
      <c r="Q15" s="24">
        <f>'2A-uno(A)'!M17</f>
        <v>0</v>
      </c>
      <c r="R15" s="26">
        <f>'2A-uno(A)'!N17</f>
        <v>1</v>
      </c>
    </row>
    <row r="16" spans="1:18" ht="15.75" thickBot="1" x14ac:dyDescent="0.3">
      <c r="A16" s="24">
        <v>10</v>
      </c>
      <c r="B16" s="24">
        <v>201215409</v>
      </c>
      <c r="C16" s="36" t="s">
        <v>9</v>
      </c>
      <c r="D16" s="36">
        <v>3</v>
      </c>
      <c r="E16" s="24">
        <f t="shared" si="1"/>
        <v>2</v>
      </c>
      <c r="F16" s="24"/>
      <c r="G16" s="25">
        <f>SUM(E16,'2A-uno(A)'!Y18)*3/10</f>
        <v>0.75</v>
      </c>
      <c r="H16" s="24">
        <v>10</v>
      </c>
      <c r="I16" s="25">
        <f t="shared" si="2"/>
        <v>2.5</v>
      </c>
      <c r="J16" s="24">
        <f>'2A-uno(A)'!W18</f>
        <v>3</v>
      </c>
      <c r="K16" s="25">
        <f t="shared" si="0"/>
        <v>1</v>
      </c>
      <c r="L16" s="24">
        <v>4</v>
      </c>
      <c r="M16" s="25">
        <f t="shared" si="3"/>
        <v>2.5</v>
      </c>
      <c r="N16" s="24">
        <f t="shared" si="4"/>
        <v>6.75</v>
      </c>
      <c r="O16" s="25">
        <f t="shared" si="5"/>
        <v>7</v>
      </c>
      <c r="P16" s="24">
        <f>'2A-uno(A)'!L18</f>
        <v>8</v>
      </c>
      <c r="Q16" s="24">
        <f>'2A-uno(A)'!M18</f>
        <v>0</v>
      </c>
      <c r="R16" s="26">
        <f>'2A-uno(A)'!N18</f>
        <v>1</v>
      </c>
    </row>
    <row r="17" spans="1:18" ht="15.75" thickBot="1" x14ac:dyDescent="0.3">
      <c r="A17" s="24">
        <v>11</v>
      </c>
      <c r="B17" s="24">
        <v>201215617</v>
      </c>
      <c r="C17" s="36" t="s">
        <v>10</v>
      </c>
      <c r="D17" s="36">
        <v>3</v>
      </c>
      <c r="E17" s="24">
        <f t="shared" si="1"/>
        <v>2</v>
      </c>
      <c r="F17" s="24"/>
      <c r="G17" s="25">
        <f>SUM(E17,'2A-uno(A)'!Y19)*3/10</f>
        <v>1.35</v>
      </c>
      <c r="H17" s="24">
        <v>10</v>
      </c>
      <c r="I17" s="25">
        <f t="shared" si="2"/>
        <v>2.5</v>
      </c>
      <c r="J17" s="24">
        <f>'2A-uno(A)'!W19</f>
        <v>3</v>
      </c>
      <c r="K17" s="25">
        <f t="shared" si="0"/>
        <v>1</v>
      </c>
      <c r="L17" s="24">
        <v>2</v>
      </c>
      <c r="M17" s="25">
        <f t="shared" si="3"/>
        <v>1.25</v>
      </c>
      <c r="N17" s="24">
        <f t="shared" si="4"/>
        <v>6.1</v>
      </c>
      <c r="O17" s="25">
        <f t="shared" si="5"/>
        <v>6</v>
      </c>
      <c r="P17" s="24">
        <f>'2A-uno(A)'!L19</f>
        <v>8</v>
      </c>
      <c r="Q17" s="24">
        <f>'2A-uno(A)'!M19</f>
        <v>0</v>
      </c>
      <c r="R17" s="26">
        <f>'2A-uno(A)'!N19</f>
        <v>1</v>
      </c>
    </row>
    <row r="18" spans="1:18" ht="15.75" thickBot="1" x14ac:dyDescent="0.3">
      <c r="A18" s="24">
        <v>12</v>
      </c>
      <c r="B18" s="24">
        <v>201209442</v>
      </c>
      <c r="C18" s="36" t="s">
        <v>11</v>
      </c>
      <c r="D18" s="36">
        <v>6</v>
      </c>
      <c r="E18" s="24">
        <f t="shared" si="1"/>
        <v>4</v>
      </c>
      <c r="F18" s="24"/>
      <c r="G18" s="25">
        <f>SUM(E18,'2A-uno(A)'!Y20)*3/10</f>
        <v>1.2</v>
      </c>
      <c r="H18" s="24">
        <v>9</v>
      </c>
      <c r="I18" s="25">
        <f t="shared" si="2"/>
        <v>2.25</v>
      </c>
      <c r="J18" s="24">
        <f>'2A-uno(A)'!W20</f>
        <v>6</v>
      </c>
      <c r="K18" s="25">
        <f t="shared" si="0"/>
        <v>2</v>
      </c>
      <c r="L18" s="24">
        <v>4</v>
      </c>
      <c r="M18" s="25">
        <f t="shared" si="3"/>
        <v>2.5</v>
      </c>
      <c r="N18" s="24">
        <f t="shared" si="4"/>
        <v>7.95</v>
      </c>
      <c r="O18" s="25">
        <f t="shared" si="5"/>
        <v>8</v>
      </c>
      <c r="P18" s="24">
        <f>'2A-uno(A)'!L20</f>
        <v>8</v>
      </c>
      <c r="Q18" s="24">
        <f>'2A-uno(A)'!M20</f>
        <v>0</v>
      </c>
      <c r="R18" s="26">
        <f>'2A-uno(A)'!N20</f>
        <v>1</v>
      </c>
    </row>
    <row r="19" spans="1:18" ht="15.75" thickBot="1" x14ac:dyDescent="0.3">
      <c r="A19" s="24">
        <v>13</v>
      </c>
      <c r="B19" s="24">
        <v>201226763</v>
      </c>
      <c r="C19" s="36" t="s">
        <v>12</v>
      </c>
      <c r="D19" s="36">
        <v>6.5</v>
      </c>
      <c r="E19" s="24">
        <f t="shared" si="1"/>
        <v>4.333333333333333</v>
      </c>
      <c r="F19" s="24"/>
      <c r="G19" s="25">
        <f>SUM(E19,'2A-uno(A)'!Y21)*3/10</f>
        <v>1.3</v>
      </c>
      <c r="H19" s="24">
        <v>10</v>
      </c>
      <c r="I19" s="25">
        <f t="shared" si="2"/>
        <v>2.5</v>
      </c>
      <c r="J19" s="24">
        <f>'2A-uno(A)'!W21</f>
        <v>6</v>
      </c>
      <c r="K19" s="25">
        <f t="shared" si="0"/>
        <v>2</v>
      </c>
      <c r="L19" s="24">
        <v>4</v>
      </c>
      <c r="M19" s="25">
        <f t="shared" si="3"/>
        <v>2.5</v>
      </c>
      <c r="N19" s="24">
        <f t="shared" si="4"/>
        <v>8.3000000000000007</v>
      </c>
      <c r="O19" s="25">
        <f t="shared" si="5"/>
        <v>8</v>
      </c>
      <c r="P19" s="24">
        <f>'2A-uno(A)'!L21</f>
        <v>8</v>
      </c>
      <c r="Q19" s="24">
        <f>'2A-uno(A)'!M21</f>
        <v>0</v>
      </c>
      <c r="R19" s="26">
        <f>'2A-uno(A)'!N21</f>
        <v>1</v>
      </c>
    </row>
    <row r="20" spans="1:18" ht="15.75" thickBot="1" x14ac:dyDescent="0.3">
      <c r="A20" s="24">
        <v>14</v>
      </c>
      <c r="B20" s="24">
        <v>201232287</v>
      </c>
      <c r="C20" s="36" t="s">
        <v>13</v>
      </c>
      <c r="D20" s="36">
        <v>14</v>
      </c>
      <c r="E20" s="24">
        <f t="shared" si="1"/>
        <v>9.3333333333333339</v>
      </c>
      <c r="F20" s="24"/>
      <c r="G20" s="25">
        <f>SUM(E20,'2A-uno(A)'!Y22)*3/10</f>
        <v>3.1</v>
      </c>
      <c r="H20" s="24">
        <v>9</v>
      </c>
      <c r="I20" s="25">
        <f t="shared" si="2"/>
        <v>2.25</v>
      </c>
      <c r="J20" s="24">
        <f>'2A-uno(A)'!W22</f>
        <v>2.5</v>
      </c>
      <c r="K20" s="25">
        <f t="shared" si="0"/>
        <v>0.83333333333333337</v>
      </c>
      <c r="L20" s="24">
        <v>1</v>
      </c>
      <c r="M20" s="25">
        <f t="shared" si="3"/>
        <v>0.625</v>
      </c>
      <c r="N20" s="24">
        <f t="shared" si="4"/>
        <v>6.8083333333333327</v>
      </c>
      <c r="O20" s="25">
        <f t="shared" si="5"/>
        <v>7</v>
      </c>
      <c r="P20" s="24">
        <f>'2A-uno(A)'!L22</f>
        <v>7</v>
      </c>
      <c r="Q20" s="24">
        <f>'2A-uno(A)'!M22</f>
        <v>1</v>
      </c>
      <c r="R20" s="26">
        <f>'2A-uno(A)'!N22</f>
        <v>0.875</v>
      </c>
    </row>
    <row r="21" spans="1:18" ht="15.75" thickBot="1" x14ac:dyDescent="0.3">
      <c r="A21" s="24">
        <v>15</v>
      </c>
      <c r="B21" s="24">
        <v>201200511</v>
      </c>
      <c r="C21" s="36" t="s">
        <v>14</v>
      </c>
      <c r="D21" s="36">
        <v>0</v>
      </c>
      <c r="E21" s="24">
        <f t="shared" si="1"/>
        <v>0</v>
      </c>
      <c r="F21" s="24"/>
      <c r="G21" s="25">
        <f>SUM(E21,'2A-uno(A)'!Y23)*3/10</f>
        <v>0</v>
      </c>
      <c r="H21" s="24">
        <v>0</v>
      </c>
      <c r="I21" s="25">
        <f t="shared" si="2"/>
        <v>0</v>
      </c>
      <c r="J21" s="24">
        <f>'2A-uno(A)'!W23</f>
        <v>0</v>
      </c>
      <c r="K21" s="25">
        <f t="shared" si="0"/>
        <v>0</v>
      </c>
      <c r="L21" s="24">
        <v>0</v>
      </c>
      <c r="M21" s="25">
        <f t="shared" si="3"/>
        <v>0</v>
      </c>
      <c r="N21" s="24">
        <f t="shared" si="4"/>
        <v>0</v>
      </c>
      <c r="O21" s="25">
        <f t="shared" si="5"/>
        <v>0</v>
      </c>
      <c r="P21" s="24">
        <f>'2A-uno(A)'!L23</f>
        <v>0</v>
      </c>
      <c r="Q21" s="24">
        <f>'2A-uno(A)'!M23</f>
        <v>8</v>
      </c>
      <c r="R21" s="26">
        <f>'2A-uno(A)'!N23</f>
        <v>0</v>
      </c>
    </row>
    <row r="22" spans="1:18" ht="15.75" thickBot="1" x14ac:dyDescent="0.3">
      <c r="A22" s="24">
        <v>16</v>
      </c>
      <c r="B22" s="24">
        <v>201226860</v>
      </c>
      <c r="C22" s="36" t="s">
        <v>15</v>
      </c>
      <c r="D22" s="36">
        <v>7</v>
      </c>
      <c r="E22" s="24">
        <f t="shared" si="1"/>
        <v>4.666666666666667</v>
      </c>
      <c r="F22" s="24"/>
      <c r="G22" s="25">
        <f>SUM(E22,'2A-uno(A)'!Y24)*3/10</f>
        <v>1.7</v>
      </c>
      <c r="H22" s="24">
        <v>10</v>
      </c>
      <c r="I22" s="25">
        <f t="shared" si="2"/>
        <v>2.5</v>
      </c>
      <c r="J22" s="24">
        <f>'2A-uno(A)'!W24</f>
        <v>6</v>
      </c>
      <c r="K22" s="25">
        <f t="shared" si="0"/>
        <v>2</v>
      </c>
      <c r="L22" s="24">
        <v>3</v>
      </c>
      <c r="M22" s="25">
        <f t="shared" si="3"/>
        <v>1.875</v>
      </c>
      <c r="N22" s="24">
        <f t="shared" si="4"/>
        <v>8.0749999999999993</v>
      </c>
      <c r="O22" s="25">
        <f t="shared" si="5"/>
        <v>8</v>
      </c>
      <c r="P22" s="24">
        <f>'2A-uno(A)'!L24</f>
        <v>8</v>
      </c>
      <c r="Q22" s="24">
        <f>'2A-uno(A)'!M24</f>
        <v>0</v>
      </c>
      <c r="R22" s="26">
        <f>'2A-uno(A)'!N24</f>
        <v>1</v>
      </c>
    </row>
    <row r="23" spans="1:18" ht="15.75" thickBot="1" x14ac:dyDescent="0.3">
      <c r="A23" s="24">
        <v>17</v>
      </c>
      <c r="B23" s="24">
        <v>201200091</v>
      </c>
      <c r="C23" s="36" t="s">
        <v>16</v>
      </c>
      <c r="D23" s="36">
        <v>4.5</v>
      </c>
      <c r="E23" s="24">
        <f t="shared" si="1"/>
        <v>3</v>
      </c>
      <c r="F23" s="24"/>
      <c r="G23" s="25">
        <f>SUM(E23,'2A-uno(A)'!Y25)*3/10</f>
        <v>0.9</v>
      </c>
      <c r="H23" s="24">
        <v>10</v>
      </c>
      <c r="I23" s="25">
        <f t="shared" si="2"/>
        <v>2.5</v>
      </c>
      <c r="J23" s="24">
        <f>'2A-uno(A)'!W25</f>
        <v>6</v>
      </c>
      <c r="K23" s="25">
        <f t="shared" si="0"/>
        <v>2</v>
      </c>
      <c r="L23" s="24">
        <v>4</v>
      </c>
      <c r="M23" s="25">
        <f t="shared" si="3"/>
        <v>2.5</v>
      </c>
      <c r="N23" s="24">
        <f t="shared" si="4"/>
        <v>7.9</v>
      </c>
      <c r="O23" s="25">
        <f t="shared" si="5"/>
        <v>8</v>
      </c>
      <c r="P23" s="24">
        <f>'2A-uno(A)'!L25</f>
        <v>8</v>
      </c>
      <c r="Q23" s="24">
        <f>'2A-uno(A)'!M25</f>
        <v>0</v>
      </c>
      <c r="R23" s="26">
        <f>'2A-uno(A)'!N25</f>
        <v>1</v>
      </c>
    </row>
    <row r="24" spans="1:18" ht="15.75" thickBot="1" x14ac:dyDescent="0.3">
      <c r="A24" s="24">
        <v>18</v>
      </c>
      <c r="B24" s="24">
        <v>201246978</v>
      </c>
      <c r="C24" s="36" t="s">
        <v>17</v>
      </c>
      <c r="D24" s="36">
        <v>3</v>
      </c>
      <c r="E24" s="24">
        <f t="shared" si="1"/>
        <v>2</v>
      </c>
      <c r="F24" s="24"/>
      <c r="G24" s="25">
        <f>SUM(E24,'2A-uno(A)'!Y26)*3/10</f>
        <v>0.6</v>
      </c>
      <c r="H24" s="24">
        <v>9</v>
      </c>
      <c r="I24" s="25">
        <f t="shared" si="2"/>
        <v>2.25</v>
      </c>
      <c r="J24" s="24">
        <f>'2A-uno(A)'!W26</f>
        <v>3.5</v>
      </c>
      <c r="K24" s="25">
        <f t="shared" si="0"/>
        <v>1.1666666666666667</v>
      </c>
      <c r="L24" s="24">
        <v>4</v>
      </c>
      <c r="M24" s="25">
        <f t="shared" si="3"/>
        <v>2.5</v>
      </c>
      <c r="N24" s="24">
        <f t="shared" si="4"/>
        <v>6.5166666666666666</v>
      </c>
      <c r="O24" s="25">
        <f t="shared" si="5"/>
        <v>7</v>
      </c>
      <c r="P24" s="24">
        <f>'2A-uno(A)'!L26</f>
        <v>8</v>
      </c>
      <c r="Q24" s="24">
        <f>'2A-uno(A)'!M26</f>
        <v>0</v>
      </c>
      <c r="R24" s="26">
        <f>'2A-uno(A)'!N26</f>
        <v>1</v>
      </c>
    </row>
    <row r="25" spans="1:18" ht="15.75" thickBot="1" x14ac:dyDescent="0.3">
      <c r="A25" s="24">
        <v>19</v>
      </c>
      <c r="B25" s="24">
        <v>201248064</v>
      </c>
      <c r="C25" s="36" t="s">
        <v>18</v>
      </c>
      <c r="D25" s="36">
        <v>11</v>
      </c>
      <c r="E25" s="24">
        <f t="shared" si="1"/>
        <v>7.333333333333333</v>
      </c>
      <c r="F25" s="24"/>
      <c r="G25" s="25">
        <f>SUM(E25,'2A-uno(A)'!Y27)*3/10</f>
        <v>2.9499999999999997</v>
      </c>
      <c r="H25" s="24">
        <v>9</v>
      </c>
      <c r="I25" s="25">
        <f t="shared" si="2"/>
        <v>2.25</v>
      </c>
      <c r="J25" s="24">
        <f>'2A-uno(A)'!W27</f>
        <v>6</v>
      </c>
      <c r="K25" s="25">
        <f t="shared" si="0"/>
        <v>2</v>
      </c>
      <c r="L25" s="24">
        <v>4</v>
      </c>
      <c r="M25" s="25">
        <f t="shared" si="3"/>
        <v>2.5</v>
      </c>
      <c r="N25" s="24">
        <f t="shared" si="4"/>
        <v>9.6999999999999993</v>
      </c>
      <c r="O25" s="25">
        <f t="shared" si="5"/>
        <v>10</v>
      </c>
      <c r="P25" s="24">
        <f>'2A-uno(A)'!L27</f>
        <v>8</v>
      </c>
      <c r="Q25" s="24">
        <f>'2A-uno(A)'!M27</f>
        <v>0</v>
      </c>
      <c r="R25" s="26">
        <f>'2A-uno(A)'!N27</f>
        <v>1</v>
      </c>
    </row>
    <row r="26" spans="1:18" ht="15.75" thickBot="1" x14ac:dyDescent="0.3">
      <c r="A26" s="24">
        <v>20</v>
      </c>
      <c r="B26" s="24">
        <v>201220288</v>
      </c>
      <c r="C26" s="36" t="s">
        <v>19</v>
      </c>
      <c r="D26" s="36">
        <v>9</v>
      </c>
      <c r="E26" s="24">
        <f t="shared" si="1"/>
        <v>6</v>
      </c>
      <c r="F26" s="24"/>
      <c r="G26" s="25">
        <f>SUM(E26,'2A-uno(A)'!Y28)*3/10</f>
        <v>2.1</v>
      </c>
      <c r="H26" s="24">
        <v>10</v>
      </c>
      <c r="I26" s="25">
        <f t="shared" si="2"/>
        <v>2.5</v>
      </c>
      <c r="J26" s="24">
        <f>'2A-uno(A)'!W28</f>
        <v>5.5</v>
      </c>
      <c r="K26" s="25">
        <f t="shared" si="0"/>
        <v>1.8333333333333333</v>
      </c>
      <c r="L26" s="24">
        <v>4</v>
      </c>
      <c r="M26" s="25">
        <f t="shared" si="3"/>
        <v>2.5</v>
      </c>
      <c r="N26" s="24">
        <f t="shared" si="4"/>
        <v>8.9333333333333336</v>
      </c>
      <c r="O26" s="25">
        <f t="shared" si="5"/>
        <v>9</v>
      </c>
      <c r="P26" s="24">
        <f>'2A-uno(A)'!L28</f>
        <v>8</v>
      </c>
      <c r="Q26" s="24">
        <f>'2A-uno(A)'!M28</f>
        <v>0</v>
      </c>
      <c r="R26" s="26">
        <f>'2A-uno(A)'!N28</f>
        <v>1</v>
      </c>
    </row>
    <row r="27" spans="1:18" ht="15.75" thickBot="1" x14ac:dyDescent="0.3">
      <c r="A27" s="24">
        <v>21</v>
      </c>
      <c r="B27" s="24">
        <v>201207071</v>
      </c>
      <c r="C27" s="36" t="s">
        <v>20</v>
      </c>
      <c r="D27" s="36">
        <v>7</v>
      </c>
      <c r="E27" s="24">
        <f t="shared" si="1"/>
        <v>4.666666666666667</v>
      </c>
      <c r="F27" s="24"/>
      <c r="G27" s="25">
        <f>SUM(E27,'2A-uno(A)'!Y29)*3/10</f>
        <v>1.55</v>
      </c>
      <c r="H27" s="24">
        <v>10</v>
      </c>
      <c r="I27" s="25">
        <f t="shared" si="2"/>
        <v>2.5</v>
      </c>
      <c r="J27" s="24">
        <f>'2A-uno(A)'!W29</f>
        <v>6</v>
      </c>
      <c r="K27" s="25">
        <f t="shared" si="0"/>
        <v>2</v>
      </c>
      <c r="L27" s="24">
        <v>4</v>
      </c>
      <c r="M27" s="25">
        <f t="shared" si="3"/>
        <v>2.5</v>
      </c>
      <c r="N27" s="24">
        <f t="shared" si="4"/>
        <v>8.5500000000000007</v>
      </c>
      <c r="O27" s="25">
        <f t="shared" si="5"/>
        <v>9</v>
      </c>
      <c r="P27" s="24">
        <f>'2A-uno(A)'!L29</f>
        <v>8</v>
      </c>
      <c r="Q27" s="24">
        <f>'2A-uno(A)'!M29</f>
        <v>0</v>
      </c>
      <c r="R27" s="26">
        <f>'2A-uno(A)'!N29</f>
        <v>1</v>
      </c>
    </row>
    <row r="28" spans="1:18" ht="15.75" thickBot="1" x14ac:dyDescent="0.3">
      <c r="A28" s="24">
        <v>22</v>
      </c>
      <c r="B28" s="24">
        <v>201200651</v>
      </c>
      <c r="C28" s="36" t="s">
        <v>21</v>
      </c>
      <c r="D28" s="36">
        <v>5</v>
      </c>
      <c r="E28" s="24">
        <f t="shared" si="1"/>
        <v>3.3333333333333335</v>
      </c>
      <c r="F28" s="24"/>
      <c r="G28" s="25">
        <f>SUM(E28,'2A-uno(A)'!Y30)*3/10</f>
        <v>1.75</v>
      </c>
      <c r="H28" s="24">
        <v>10</v>
      </c>
      <c r="I28" s="25">
        <f t="shared" si="2"/>
        <v>2.5</v>
      </c>
      <c r="J28" s="24">
        <f>'2A-uno(A)'!W30</f>
        <v>4</v>
      </c>
      <c r="K28" s="25">
        <f t="shared" si="0"/>
        <v>1.3333333333333333</v>
      </c>
      <c r="L28" s="24">
        <v>3</v>
      </c>
      <c r="M28" s="25">
        <f t="shared" si="3"/>
        <v>1.875</v>
      </c>
      <c r="N28" s="24">
        <f t="shared" si="4"/>
        <v>7.458333333333333</v>
      </c>
      <c r="O28" s="25">
        <f t="shared" si="5"/>
        <v>7</v>
      </c>
      <c r="P28" s="24">
        <f>'2A-uno(A)'!L30</f>
        <v>8</v>
      </c>
      <c r="Q28" s="24">
        <f>'2A-uno(A)'!M30</f>
        <v>0</v>
      </c>
      <c r="R28" s="26">
        <f>'2A-uno(A)'!N30</f>
        <v>1</v>
      </c>
    </row>
    <row r="29" spans="1:18" ht="15.75" thickBot="1" x14ac:dyDescent="0.3">
      <c r="A29" s="24">
        <v>23</v>
      </c>
      <c r="B29" s="24">
        <v>201209509</v>
      </c>
      <c r="C29" s="36" t="s">
        <v>22</v>
      </c>
      <c r="D29" s="36">
        <v>12</v>
      </c>
      <c r="E29" s="24">
        <f t="shared" si="1"/>
        <v>8</v>
      </c>
      <c r="F29" s="24"/>
      <c r="G29" s="25">
        <f>SUM(E29,'2A-uno(A)'!Y31)*3/10</f>
        <v>2.85</v>
      </c>
      <c r="H29" s="24">
        <v>9</v>
      </c>
      <c r="I29" s="25">
        <f t="shared" si="2"/>
        <v>2.25</v>
      </c>
      <c r="J29" s="24">
        <v>4.5</v>
      </c>
      <c r="K29" s="25">
        <f t="shared" si="0"/>
        <v>1.5</v>
      </c>
      <c r="L29" s="24">
        <v>2.5</v>
      </c>
      <c r="M29" s="25">
        <f t="shared" si="3"/>
        <v>1.5625</v>
      </c>
      <c r="N29" s="24">
        <f t="shared" si="4"/>
        <v>8.1624999999999996</v>
      </c>
      <c r="O29" s="25">
        <f t="shared" si="5"/>
        <v>8</v>
      </c>
      <c r="P29" s="24">
        <f>'2A-uno(A)'!L31</f>
        <v>8</v>
      </c>
      <c r="Q29" s="24">
        <f>'2A-uno(A)'!M31</f>
        <v>0</v>
      </c>
      <c r="R29" s="26">
        <f>'2A-uno(A)'!N31</f>
        <v>1</v>
      </c>
    </row>
    <row r="30" spans="1:18" ht="15.75" thickBot="1" x14ac:dyDescent="0.3">
      <c r="A30" s="24">
        <v>24</v>
      </c>
      <c r="B30" s="24">
        <v>201204388</v>
      </c>
      <c r="C30" s="36" t="s">
        <v>23</v>
      </c>
      <c r="D30" s="36">
        <v>5</v>
      </c>
      <c r="E30" s="24">
        <f t="shared" si="1"/>
        <v>3.3333333333333335</v>
      </c>
      <c r="F30" s="24"/>
      <c r="G30" s="25">
        <f>SUM(E30,'2A-uno(A)'!Y32)*3/10</f>
        <v>1</v>
      </c>
      <c r="H30" s="24">
        <v>9</v>
      </c>
      <c r="I30" s="25">
        <f t="shared" si="2"/>
        <v>2.25</v>
      </c>
      <c r="J30" s="24">
        <f>'2A-uno(A)'!W32</f>
        <v>5</v>
      </c>
      <c r="K30" s="25">
        <f t="shared" si="0"/>
        <v>1.6666666666666667</v>
      </c>
      <c r="L30" s="24">
        <v>4</v>
      </c>
      <c r="M30" s="25">
        <f t="shared" si="3"/>
        <v>2.5</v>
      </c>
      <c r="N30" s="24">
        <f t="shared" si="4"/>
        <v>7.416666666666667</v>
      </c>
      <c r="O30" s="25">
        <f t="shared" si="5"/>
        <v>7</v>
      </c>
      <c r="P30" s="24">
        <f>'2A-uno(A)'!L32</f>
        <v>8</v>
      </c>
      <c r="Q30" s="24">
        <f>'2A-uno(A)'!M32</f>
        <v>0</v>
      </c>
      <c r="R30" s="26">
        <f>'2A-uno(A)'!N32</f>
        <v>1</v>
      </c>
    </row>
    <row r="31" spans="1:18" ht="15.75" thickBot="1" x14ac:dyDescent="0.3">
      <c r="A31" s="24">
        <v>25</v>
      </c>
      <c r="B31" s="24">
        <v>201205957</v>
      </c>
      <c r="C31" s="36" t="s">
        <v>24</v>
      </c>
      <c r="D31" s="36">
        <v>8</v>
      </c>
      <c r="E31" s="24">
        <f t="shared" si="1"/>
        <v>5.333333333333333</v>
      </c>
      <c r="F31" s="24"/>
      <c r="G31" s="25">
        <f>SUM(E31,'2A-uno(A)'!Y33)*3/10</f>
        <v>1.9</v>
      </c>
      <c r="H31" s="24">
        <v>9</v>
      </c>
      <c r="I31" s="25">
        <f t="shared" si="2"/>
        <v>2.25</v>
      </c>
      <c r="J31" s="24">
        <v>3.5</v>
      </c>
      <c r="K31" s="25">
        <f t="shared" si="0"/>
        <v>1.1666666666666667</v>
      </c>
      <c r="L31" s="24">
        <v>3</v>
      </c>
      <c r="M31" s="25">
        <f t="shared" si="3"/>
        <v>1.875</v>
      </c>
      <c r="N31" s="24">
        <f t="shared" si="4"/>
        <v>7.1916666666666673</v>
      </c>
      <c r="O31" s="25">
        <f t="shared" si="5"/>
        <v>7</v>
      </c>
      <c r="P31" s="24">
        <f>'2A-uno(A)'!L33</f>
        <v>8</v>
      </c>
      <c r="Q31" s="24">
        <f>'2A-uno(A)'!M33</f>
        <v>0</v>
      </c>
      <c r="R31" s="26">
        <f>'2A-uno(A)'!N33</f>
        <v>1</v>
      </c>
    </row>
    <row r="32" spans="1:18" ht="15.75" thickBot="1" x14ac:dyDescent="0.3">
      <c r="A32" s="24">
        <v>26</v>
      </c>
      <c r="B32" s="24">
        <v>201248675</v>
      </c>
      <c r="C32" s="36" t="s">
        <v>25</v>
      </c>
      <c r="D32" s="36">
        <v>13</v>
      </c>
      <c r="E32" s="24">
        <f t="shared" si="1"/>
        <v>8.6666666666666661</v>
      </c>
      <c r="F32" s="24"/>
      <c r="G32" s="25">
        <f>SUM(E32,'2A-uno(A)'!Y34)*3/10</f>
        <v>2.9</v>
      </c>
      <c r="H32" s="24">
        <v>9</v>
      </c>
      <c r="I32" s="25">
        <f t="shared" si="2"/>
        <v>2.25</v>
      </c>
      <c r="J32" s="24">
        <f>'2A-uno(A)'!W34</f>
        <v>6</v>
      </c>
      <c r="K32" s="25">
        <f t="shared" si="0"/>
        <v>2</v>
      </c>
      <c r="L32" s="24">
        <v>4</v>
      </c>
      <c r="M32" s="25">
        <f t="shared" si="3"/>
        <v>2.5</v>
      </c>
      <c r="N32" s="24">
        <f t="shared" si="4"/>
        <v>9.65</v>
      </c>
      <c r="O32" s="25">
        <f t="shared" si="5"/>
        <v>10</v>
      </c>
      <c r="P32" s="24">
        <f>'2A-uno(A)'!L34</f>
        <v>8</v>
      </c>
      <c r="Q32" s="24">
        <f>'2A-uno(A)'!M34</f>
        <v>0</v>
      </c>
      <c r="R32" s="26">
        <f>'2A-uno(A)'!N34</f>
        <v>1</v>
      </c>
    </row>
    <row r="33" spans="1:18" ht="15.75" thickBot="1" x14ac:dyDescent="0.3">
      <c r="A33" s="24">
        <v>27</v>
      </c>
      <c r="B33" s="24">
        <v>201227196</v>
      </c>
      <c r="C33" s="36" t="s">
        <v>26</v>
      </c>
      <c r="D33" s="36">
        <v>6</v>
      </c>
      <c r="E33" s="24">
        <f t="shared" si="1"/>
        <v>4</v>
      </c>
      <c r="F33" s="24"/>
      <c r="G33" s="25">
        <f>SUM(E33,'2A-uno(A)'!Y35)*3/10</f>
        <v>1.5</v>
      </c>
      <c r="H33" s="24">
        <v>9</v>
      </c>
      <c r="I33" s="25">
        <f t="shared" si="2"/>
        <v>2.25</v>
      </c>
      <c r="J33" s="24">
        <f>'2A-uno(A)'!W35</f>
        <v>5.5</v>
      </c>
      <c r="K33" s="25">
        <f t="shared" si="0"/>
        <v>1.8333333333333333</v>
      </c>
      <c r="L33" s="24">
        <v>4</v>
      </c>
      <c r="M33" s="25">
        <f t="shared" si="3"/>
        <v>2.5</v>
      </c>
      <c r="N33" s="24">
        <f t="shared" si="4"/>
        <v>8.0833333333333321</v>
      </c>
      <c r="O33" s="25">
        <f t="shared" si="5"/>
        <v>8</v>
      </c>
      <c r="P33" s="24">
        <f>'2A-uno(A)'!L35</f>
        <v>8</v>
      </c>
      <c r="Q33" s="24">
        <f>'2A-uno(A)'!M35</f>
        <v>0</v>
      </c>
      <c r="R33" s="26">
        <f>'2A-uno(A)'!N35</f>
        <v>1</v>
      </c>
    </row>
    <row r="34" spans="1:18" ht="15.75" thickBot="1" x14ac:dyDescent="0.3">
      <c r="A34" s="24">
        <v>28</v>
      </c>
      <c r="B34" s="24">
        <v>201213729</v>
      </c>
      <c r="C34" s="36" t="s">
        <v>27</v>
      </c>
      <c r="D34" s="36">
        <v>11</v>
      </c>
      <c r="E34" s="24">
        <f t="shared" si="1"/>
        <v>7.333333333333333</v>
      </c>
      <c r="F34" s="24"/>
      <c r="G34" s="25">
        <f>SUM(E34,'2A-uno(A)'!Y36)*3/10</f>
        <v>3.25</v>
      </c>
      <c r="H34" s="24">
        <v>8</v>
      </c>
      <c r="I34" s="25">
        <f t="shared" si="2"/>
        <v>2</v>
      </c>
      <c r="J34" s="24">
        <f>'2A-uno(A)'!W36</f>
        <v>5.5</v>
      </c>
      <c r="K34" s="25">
        <f t="shared" si="0"/>
        <v>1.8333333333333333</v>
      </c>
      <c r="L34" s="24">
        <v>3</v>
      </c>
      <c r="M34" s="25">
        <f t="shared" si="3"/>
        <v>1.875</v>
      </c>
      <c r="N34" s="24">
        <f t="shared" si="4"/>
        <v>8.9583333333333321</v>
      </c>
      <c r="O34" s="25">
        <f t="shared" si="5"/>
        <v>9</v>
      </c>
      <c r="P34" s="24">
        <f>'2A-uno(A)'!L36</f>
        <v>8</v>
      </c>
      <c r="Q34" s="24">
        <f>'2A-uno(A)'!M36</f>
        <v>0</v>
      </c>
      <c r="R34" s="26">
        <f>'2A-uno(A)'!N36</f>
        <v>1</v>
      </c>
    </row>
    <row r="35" spans="1:18" ht="15.75" thickBot="1" x14ac:dyDescent="0.3">
      <c r="A35" s="24">
        <v>29</v>
      </c>
      <c r="B35" s="24">
        <v>201214468</v>
      </c>
      <c r="C35" s="36" t="s">
        <v>28</v>
      </c>
      <c r="D35" s="36">
        <v>11.5</v>
      </c>
      <c r="E35" s="24">
        <f t="shared" si="1"/>
        <v>7.666666666666667</v>
      </c>
      <c r="F35" s="24">
        <v>10</v>
      </c>
      <c r="G35" s="25">
        <f>SUM(E35,'2A-uno(A)'!Y37)*3/10</f>
        <v>2.2999999999999998</v>
      </c>
      <c r="H35" s="24">
        <v>10</v>
      </c>
      <c r="I35" s="25">
        <f t="shared" si="2"/>
        <v>2.5</v>
      </c>
      <c r="J35" s="24">
        <f>'2A-uno(A)'!W37</f>
        <v>5</v>
      </c>
      <c r="K35" s="25">
        <f t="shared" si="0"/>
        <v>1.6666666666666667</v>
      </c>
      <c r="L35" s="24">
        <v>4</v>
      </c>
      <c r="M35" s="25">
        <f t="shared" si="3"/>
        <v>2.5</v>
      </c>
      <c r="N35" s="24">
        <f t="shared" si="4"/>
        <v>8.9666666666666668</v>
      </c>
      <c r="O35" s="25">
        <f t="shared" si="5"/>
        <v>9</v>
      </c>
      <c r="P35" s="24">
        <f>'2A-uno(A)'!L37</f>
        <v>8</v>
      </c>
      <c r="Q35" s="24">
        <f>'2A-uno(A)'!M37</f>
        <v>0</v>
      </c>
      <c r="R35" s="26">
        <f>'2A-uno(A)'!N37</f>
        <v>1</v>
      </c>
    </row>
    <row r="36" spans="1:18" ht="15.75" thickBot="1" x14ac:dyDescent="0.3">
      <c r="A36" s="24">
        <v>30</v>
      </c>
      <c r="B36" s="24">
        <v>201226204</v>
      </c>
      <c r="C36" s="36" t="s">
        <v>29</v>
      </c>
      <c r="D36" s="36">
        <v>11</v>
      </c>
      <c r="E36" s="24">
        <f t="shared" si="1"/>
        <v>7.333333333333333</v>
      </c>
      <c r="F36" s="24"/>
      <c r="G36" s="25">
        <f>SUM(E36,'2A-uno(A)'!Y38)*3/10</f>
        <v>2.8</v>
      </c>
      <c r="H36" s="24">
        <v>8</v>
      </c>
      <c r="I36" s="25">
        <f t="shared" si="2"/>
        <v>2</v>
      </c>
      <c r="J36" s="24">
        <f>'2A-uno(A)'!W38</f>
        <v>5</v>
      </c>
      <c r="K36" s="25">
        <f t="shared" si="0"/>
        <v>1.6666666666666667</v>
      </c>
      <c r="L36" s="24">
        <v>3</v>
      </c>
      <c r="M36" s="25">
        <f t="shared" si="3"/>
        <v>1.875</v>
      </c>
      <c r="N36" s="24">
        <f t="shared" si="4"/>
        <v>8.3416666666666668</v>
      </c>
      <c r="O36" s="25">
        <f t="shared" si="5"/>
        <v>8</v>
      </c>
      <c r="P36" s="24">
        <f>'2A-uno(A)'!L38</f>
        <v>8</v>
      </c>
      <c r="Q36" s="24">
        <f>'2A-uno(A)'!M38</f>
        <v>0</v>
      </c>
      <c r="R36" s="26">
        <f>'2A-uno(A)'!N38</f>
        <v>1</v>
      </c>
    </row>
    <row r="37" spans="1:18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</sheetData>
  <mergeCells count="22">
    <mergeCell ref="C5:C6"/>
    <mergeCell ref="A1:B1"/>
    <mergeCell ref="A2:B2"/>
    <mergeCell ref="A3:B3"/>
    <mergeCell ref="A5:A6"/>
    <mergeCell ref="B5:B6"/>
    <mergeCell ref="A4:B4"/>
    <mergeCell ref="R5:R6"/>
    <mergeCell ref="Q1:R3"/>
    <mergeCell ref="E1:H2"/>
    <mergeCell ref="E3:H3"/>
    <mergeCell ref="P4:R4"/>
    <mergeCell ref="E4:G5"/>
    <mergeCell ref="N5:N6"/>
    <mergeCell ref="I2:K2"/>
    <mergeCell ref="N2:P2"/>
    <mergeCell ref="N4:O4"/>
    <mergeCell ref="P5:P6"/>
    <mergeCell ref="Q5:Q6"/>
    <mergeCell ref="H4:I4"/>
    <mergeCell ref="J4:K4"/>
    <mergeCell ref="L4:M4"/>
  </mergeCells>
  <conditionalFormatting sqref="O7:O36">
    <cfRule type="cellIs" dxfId="31" priority="1" operator="lessThan">
      <formula>6</formula>
    </cfRule>
  </conditionalFormatting>
  <pageMargins left="0.7" right="0.7" top="0.96875" bottom="0.75" header="0.3" footer="0.3"/>
  <pageSetup scale="72" orientation="landscape" verticalDpi="300" r:id="rId1"/>
  <headerFooter scaleWithDoc="0" alignWithMargins="0">
    <oddHeader>&amp;C&amp;G</oddHeader>
    <oddFooter xml:space="preserve">&amp;LAv.2 Sur #519 Col. Centro Ciudad Serdán Pue., Tel. 01 (245) 45 2 25 90. Correo electrónico. dir.lazaroextserdan@hotmail.com
&amp;R
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2"/>
  <sheetViews>
    <sheetView topLeftCell="A3" zoomScaleNormal="100" zoomScalePageLayoutView="80" workbookViewId="0">
      <selection activeCell="D19" sqref="D19"/>
    </sheetView>
  </sheetViews>
  <sheetFormatPr baseColWidth="10" defaultRowHeight="15" x14ac:dyDescent="0.25"/>
  <cols>
    <col min="1" max="1" width="3.5703125" bestFit="1" customWidth="1"/>
    <col min="2" max="2" width="10.85546875" bestFit="1" customWidth="1"/>
    <col min="3" max="3" width="42.140625" bestFit="1" customWidth="1"/>
    <col min="4" max="4" width="10.140625" customWidth="1"/>
    <col min="5" max="5" width="9.28515625" hidden="1" customWidth="1"/>
    <col min="6" max="6" width="6.5703125" customWidth="1"/>
    <col min="7" max="7" width="12" bestFit="1" customWidth="1"/>
    <col min="8" max="8" width="7" customWidth="1"/>
    <col min="9" max="9" width="13.7109375" bestFit="1" customWidth="1"/>
    <col min="10" max="12" width="8.5703125" customWidth="1"/>
    <col min="13" max="13" width="10.7109375" customWidth="1"/>
  </cols>
  <sheetData>
    <row r="1" spans="1:17" ht="15.75" thickBot="1" x14ac:dyDescent="0.3">
      <c r="A1" s="115" t="s">
        <v>32</v>
      </c>
      <c r="B1" s="116"/>
      <c r="C1" s="21" t="s">
        <v>33</v>
      </c>
      <c r="D1" s="100"/>
      <c r="E1" s="100"/>
      <c r="F1" s="100"/>
      <c r="G1" s="100"/>
      <c r="P1" s="98" t="s">
        <v>121</v>
      </c>
      <c r="Q1" s="98"/>
    </row>
    <row r="2" spans="1:17" ht="15.75" thickBot="1" x14ac:dyDescent="0.3">
      <c r="A2" s="117" t="s">
        <v>34</v>
      </c>
      <c r="B2" s="118"/>
      <c r="C2" s="21" t="s">
        <v>116</v>
      </c>
      <c r="D2" s="101"/>
      <c r="E2" s="101"/>
      <c r="F2" s="101"/>
      <c r="G2" s="101"/>
      <c r="H2" s="110" t="s">
        <v>112</v>
      </c>
      <c r="I2" s="110"/>
      <c r="J2" s="110"/>
      <c r="K2" s="45"/>
      <c r="L2" s="45"/>
      <c r="M2" s="111"/>
      <c r="N2" s="112"/>
      <c r="O2" s="113"/>
      <c r="P2" s="98"/>
      <c r="Q2" s="98"/>
    </row>
    <row r="3" spans="1:17" ht="15.75" thickBot="1" x14ac:dyDescent="0.3">
      <c r="A3" s="119" t="s">
        <v>35</v>
      </c>
      <c r="B3" s="119"/>
      <c r="C3" s="46">
        <v>1</v>
      </c>
      <c r="D3" s="102" t="s">
        <v>110</v>
      </c>
      <c r="E3" s="100"/>
      <c r="F3" s="100"/>
      <c r="G3" s="100"/>
      <c r="P3" s="99"/>
      <c r="Q3" s="99"/>
    </row>
    <row r="4" spans="1:17" ht="15" customHeight="1" thickBot="1" x14ac:dyDescent="0.3">
      <c r="A4" s="121" t="s">
        <v>111</v>
      </c>
      <c r="B4" s="122"/>
      <c r="C4" s="23"/>
      <c r="D4" s="105" t="s">
        <v>45</v>
      </c>
      <c r="E4" s="105"/>
      <c r="F4" s="106"/>
      <c r="G4" s="107" t="s">
        <v>46</v>
      </c>
      <c r="H4" s="109"/>
      <c r="I4" s="107" t="s">
        <v>151</v>
      </c>
      <c r="J4" s="109"/>
      <c r="K4" s="40" t="s">
        <v>142</v>
      </c>
      <c r="L4" s="41"/>
      <c r="M4" s="107" t="s">
        <v>44</v>
      </c>
      <c r="N4" s="109"/>
      <c r="O4" s="103"/>
      <c r="P4" s="104"/>
      <c r="Q4" s="104"/>
    </row>
    <row r="5" spans="1:17" x14ac:dyDescent="0.25">
      <c r="A5" s="114" t="s">
        <v>36</v>
      </c>
      <c r="B5" s="120" t="s">
        <v>37</v>
      </c>
      <c r="C5" s="114" t="s">
        <v>38</v>
      </c>
      <c r="D5" s="107"/>
      <c r="E5" s="108"/>
      <c r="F5" s="109"/>
      <c r="G5" s="17" t="s">
        <v>109</v>
      </c>
      <c r="H5" s="5">
        <v>12</v>
      </c>
      <c r="I5" s="18"/>
      <c r="J5" s="19"/>
      <c r="K5" s="39" t="s">
        <v>143</v>
      </c>
      <c r="L5" s="39">
        <v>5</v>
      </c>
      <c r="M5" s="123" t="s">
        <v>47</v>
      </c>
      <c r="N5" s="27" t="s">
        <v>48</v>
      </c>
      <c r="O5" s="84" t="s">
        <v>49</v>
      </c>
      <c r="P5" s="84" t="s">
        <v>40</v>
      </c>
      <c r="Q5" s="125" t="s">
        <v>108</v>
      </c>
    </row>
    <row r="6" spans="1:17" x14ac:dyDescent="0.25">
      <c r="A6" s="114"/>
      <c r="B6" s="120"/>
      <c r="C6" s="114"/>
      <c r="D6" s="7" t="s">
        <v>50</v>
      </c>
      <c r="E6" s="7" t="s">
        <v>51</v>
      </c>
      <c r="F6" s="8">
        <v>0.3</v>
      </c>
      <c r="G6" s="7" t="s">
        <v>52</v>
      </c>
      <c r="H6" s="8">
        <v>0.25</v>
      </c>
      <c r="I6" s="44" t="s">
        <v>47</v>
      </c>
      <c r="J6" s="9">
        <v>0.2</v>
      </c>
      <c r="K6" s="9" t="s">
        <v>52</v>
      </c>
      <c r="L6" s="9">
        <v>0.25</v>
      </c>
      <c r="M6" s="124"/>
      <c r="N6" s="28" t="s">
        <v>53</v>
      </c>
      <c r="O6" s="97"/>
      <c r="P6" s="97"/>
      <c r="Q6" s="126"/>
    </row>
    <row r="7" spans="1:17" ht="15.75" thickBot="1" x14ac:dyDescent="0.3">
      <c r="A7" s="1">
        <v>1</v>
      </c>
      <c r="B7" s="1">
        <v>201210901</v>
      </c>
      <c r="C7" s="11" t="s">
        <v>77</v>
      </c>
      <c r="D7" s="1">
        <v>9.6</v>
      </c>
      <c r="E7" s="1"/>
      <c r="F7" s="10">
        <f>SUM(D7,'2C-dos(A)'!AG9)*$F$6</f>
        <v>3.63</v>
      </c>
      <c r="G7" s="1">
        <v>13</v>
      </c>
      <c r="H7" s="10">
        <f>G7*2.5/$H$5</f>
        <v>2.7083333333333335</v>
      </c>
      <c r="I7" s="1">
        <v>10</v>
      </c>
      <c r="J7" s="10">
        <f>I7*$J$6</f>
        <v>2</v>
      </c>
      <c r="K7" s="1">
        <f>'2C-dos(A)'!AE9</f>
        <v>5</v>
      </c>
      <c r="L7" s="10">
        <f>K7*2.5/$L$5</f>
        <v>2.5</v>
      </c>
      <c r="M7" s="1">
        <f>SUM(F7,H7,J7,L7)</f>
        <v>10.838333333333333</v>
      </c>
      <c r="N7" s="10">
        <v>10</v>
      </c>
      <c r="O7" s="1">
        <f>'2C-dos(A)'!W9</f>
        <v>19</v>
      </c>
      <c r="P7" s="1">
        <f>'2C-dos(A)'!X9</f>
        <v>0</v>
      </c>
      <c r="Q7" s="53">
        <f>'2C-dos(A)'!Y9</f>
        <v>1</v>
      </c>
    </row>
    <row r="8" spans="1:17" ht="15.75" thickBot="1" x14ac:dyDescent="0.3">
      <c r="A8" s="1">
        <v>2</v>
      </c>
      <c r="B8" s="1">
        <v>201246260</v>
      </c>
      <c r="C8" s="11" t="s">
        <v>78</v>
      </c>
      <c r="D8" s="1">
        <v>9.6</v>
      </c>
      <c r="E8" s="1"/>
      <c r="F8" s="10">
        <f>SUM(D8,'2C-dos(A)'!AG10)*$F$6</f>
        <v>3.1799999999999997</v>
      </c>
      <c r="G8" s="1">
        <v>12</v>
      </c>
      <c r="H8" s="10">
        <f t="shared" ref="H8:H32" si="0">G8*2.5/$H$5</f>
        <v>2.5</v>
      </c>
      <c r="I8" s="1">
        <v>9.3000000000000007</v>
      </c>
      <c r="J8" s="10">
        <f t="shared" ref="J8:J32" si="1">I8*$J$6</f>
        <v>1.8600000000000003</v>
      </c>
      <c r="K8" s="1">
        <f>'2C-dos(A)'!AE10</f>
        <v>5</v>
      </c>
      <c r="L8" s="10">
        <f t="shared" ref="L8:L32" si="2">K8*2.5/$L$5</f>
        <v>2.5</v>
      </c>
      <c r="M8" s="1">
        <f t="shared" ref="M8:M32" si="3">SUM(F8,H8,J8,L8)</f>
        <v>10.039999999999999</v>
      </c>
      <c r="N8" s="10">
        <f>IF(M8&lt;6,ROUNDDOWN(M8,0),ROUND(M8,0))</f>
        <v>10</v>
      </c>
      <c r="O8" s="1">
        <f>'2C-dos(A)'!W10</f>
        <v>19</v>
      </c>
      <c r="P8" s="1">
        <f>'2C-dos(A)'!X10</f>
        <v>0</v>
      </c>
      <c r="Q8" s="53">
        <f>'2C-dos(A)'!Y10</f>
        <v>1</v>
      </c>
    </row>
    <row r="9" spans="1:17" ht="15.75" thickBot="1" x14ac:dyDescent="0.3">
      <c r="A9" s="1">
        <v>3</v>
      </c>
      <c r="B9" s="1">
        <v>201248901</v>
      </c>
      <c r="C9" s="11" t="s">
        <v>79</v>
      </c>
      <c r="D9" s="1">
        <v>6.25</v>
      </c>
      <c r="E9" s="1"/>
      <c r="F9" s="10">
        <f>SUM(D9,'2C-dos(A)'!AG11)*$F$6</f>
        <v>1.875</v>
      </c>
      <c r="G9" s="1">
        <v>5</v>
      </c>
      <c r="H9" s="10">
        <f t="shared" si="0"/>
        <v>1.0416666666666667</v>
      </c>
      <c r="I9" s="1">
        <v>9</v>
      </c>
      <c r="J9" s="10">
        <f t="shared" si="1"/>
        <v>1.8</v>
      </c>
      <c r="K9" s="1">
        <f>'2C-dos(A)'!AE11</f>
        <v>3</v>
      </c>
      <c r="L9" s="10">
        <f t="shared" si="2"/>
        <v>1.5</v>
      </c>
      <c r="M9" s="1">
        <f t="shared" si="3"/>
        <v>6.2166666666666668</v>
      </c>
      <c r="N9" s="10">
        <f t="shared" ref="N9:N31" si="4">IF(M9&lt;6,ROUNDDOWN(M9,0),ROUND(M9,0))</f>
        <v>6</v>
      </c>
      <c r="O9" s="1">
        <f>'2C-dos(A)'!W11</f>
        <v>17</v>
      </c>
      <c r="P9" s="1">
        <f>'2C-dos(A)'!X11</f>
        <v>2</v>
      </c>
      <c r="Q9" s="53">
        <f>'2C-dos(A)'!Y11</f>
        <v>0.89473684210526316</v>
      </c>
    </row>
    <row r="10" spans="1:17" ht="15.75" thickBot="1" x14ac:dyDescent="0.3">
      <c r="A10" s="1">
        <v>4</v>
      </c>
      <c r="B10" s="1">
        <v>201207935</v>
      </c>
      <c r="C10" s="11" t="s">
        <v>80</v>
      </c>
      <c r="D10" s="1">
        <v>9.1</v>
      </c>
      <c r="E10" s="1"/>
      <c r="F10" s="10">
        <f>SUM(D10,'2C-dos(A)'!AG12)*$F$6</f>
        <v>2.73</v>
      </c>
      <c r="G10" s="1">
        <v>10</v>
      </c>
      <c r="H10" s="10">
        <f t="shared" si="0"/>
        <v>2.0833333333333335</v>
      </c>
      <c r="I10" s="1">
        <v>9.3000000000000007</v>
      </c>
      <c r="J10" s="10">
        <f t="shared" si="1"/>
        <v>1.8600000000000003</v>
      </c>
      <c r="K10" s="1">
        <f>'2C-dos(A)'!AE12</f>
        <v>4</v>
      </c>
      <c r="L10" s="10">
        <f t="shared" si="2"/>
        <v>2</v>
      </c>
      <c r="M10" s="1">
        <f t="shared" si="3"/>
        <v>8.6733333333333338</v>
      </c>
      <c r="N10" s="10">
        <f t="shared" si="4"/>
        <v>9</v>
      </c>
      <c r="O10" s="1">
        <f>'2C-dos(A)'!W12</f>
        <v>18</v>
      </c>
      <c r="P10" s="1">
        <f>'2C-dos(A)'!X12</f>
        <v>1</v>
      </c>
      <c r="Q10" s="53">
        <f>'2C-dos(A)'!Y12</f>
        <v>0.94736842105263153</v>
      </c>
    </row>
    <row r="11" spans="1:17" ht="15.75" thickBot="1" x14ac:dyDescent="0.3">
      <c r="A11" s="1">
        <v>5</v>
      </c>
      <c r="B11" s="1">
        <v>201225802</v>
      </c>
      <c r="C11" s="11" t="s">
        <v>81</v>
      </c>
      <c r="D11" s="1">
        <v>5.7</v>
      </c>
      <c r="E11" s="1"/>
      <c r="F11" s="10">
        <f>SUM(D11,'2C-dos(A)'!AG13)*$F$6</f>
        <v>1.71</v>
      </c>
      <c r="G11" s="1">
        <v>10</v>
      </c>
      <c r="H11" s="10">
        <f t="shared" si="0"/>
        <v>2.0833333333333335</v>
      </c>
      <c r="I11" s="1">
        <v>10</v>
      </c>
      <c r="J11" s="10">
        <f t="shared" si="1"/>
        <v>2</v>
      </c>
      <c r="K11" s="1">
        <f>'2C-dos(A)'!AE13</f>
        <v>5</v>
      </c>
      <c r="L11" s="10">
        <f t="shared" si="2"/>
        <v>2.5</v>
      </c>
      <c r="M11" s="1">
        <f t="shared" si="3"/>
        <v>8.293333333333333</v>
      </c>
      <c r="N11" s="10">
        <f t="shared" si="4"/>
        <v>8</v>
      </c>
      <c r="O11" s="1">
        <f>'2C-dos(A)'!W13</f>
        <v>19</v>
      </c>
      <c r="P11" s="1">
        <f>'2C-dos(A)'!X13</f>
        <v>0</v>
      </c>
      <c r="Q11" s="53">
        <f>'2C-dos(A)'!Y13</f>
        <v>1</v>
      </c>
    </row>
    <row r="12" spans="1:17" ht="15.75" thickBot="1" x14ac:dyDescent="0.3">
      <c r="A12" s="1">
        <v>6</v>
      </c>
      <c r="B12" s="1">
        <v>201247074</v>
      </c>
      <c r="C12" s="11" t="s">
        <v>82</v>
      </c>
      <c r="D12" s="1">
        <v>6</v>
      </c>
      <c r="E12" s="1"/>
      <c r="F12" s="10">
        <f>SUM(D12,'2C-dos(A)'!AG14)*$F$6</f>
        <v>1.7999999999999998</v>
      </c>
      <c r="G12" s="1">
        <v>8</v>
      </c>
      <c r="H12" s="10">
        <f t="shared" si="0"/>
        <v>1.6666666666666667</v>
      </c>
      <c r="I12" s="1">
        <v>7.5</v>
      </c>
      <c r="J12" s="10">
        <f t="shared" si="1"/>
        <v>1.5</v>
      </c>
      <c r="K12" s="1">
        <f>'2C-dos(A)'!AE14</f>
        <v>4.5</v>
      </c>
      <c r="L12" s="10">
        <f t="shared" si="2"/>
        <v>2.25</v>
      </c>
      <c r="M12" s="1">
        <f t="shared" si="3"/>
        <v>7.2166666666666668</v>
      </c>
      <c r="N12" s="10">
        <f t="shared" si="4"/>
        <v>7</v>
      </c>
      <c r="O12" s="1">
        <f>'2C-dos(A)'!W14</f>
        <v>18</v>
      </c>
      <c r="P12" s="1">
        <f>'2C-dos(A)'!X14</f>
        <v>1</v>
      </c>
      <c r="Q12" s="53">
        <f>'2C-dos(A)'!Y14</f>
        <v>0.94736842105263153</v>
      </c>
    </row>
    <row r="13" spans="1:17" ht="15.75" thickBot="1" x14ac:dyDescent="0.3">
      <c r="A13" s="1">
        <v>7</v>
      </c>
      <c r="B13" s="1">
        <v>201246959</v>
      </c>
      <c r="C13" s="11" t="s">
        <v>83</v>
      </c>
      <c r="D13" s="1">
        <v>9.1999999999999993</v>
      </c>
      <c r="E13" s="1"/>
      <c r="F13" s="10">
        <f>SUM(D13,'2C-dos(A)'!AG15)*$F$6</f>
        <v>2.76</v>
      </c>
      <c r="G13" s="1">
        <v>10</v>
      </c>
      <c r="H13" s="10">
        <f t="shared" si="0"/>
        <v>2.0833333333333335</v>
      </c>
      <c r="I13" s="1">
        <v>10</v>
      </c>
      <c r="J13" s="10">
        <f t="shared" si="1"/>
        <v>2</v>
      </c>
      <c r="K13" s="1">
        <f>'2C-dos(A)'!AE15</f>
        <v>5</v>
      </c>
      <c r="L13" s="10">
        <f t="shared" si="2"/>
        <v>2.5</v>
      </c>
      <c r="M13" s="1">
        <f t="shared" si="3"/>
        <v>9.3433333333333337</v>
      </c>
      <c r="N13" s="10">
        <f t="shared" si="4"/>
        <v>9</v>
      </c>
      <c r="O13" s="1">
        <f>'2C-dos(A)'!W15</f>
        <v>19</v>
      </c>
      <c r="P13" s="1">
        <f>'2C-dos(A)'!X15</f>
        <v>0</v>
      </c>
      <c r="Q13" s="53">
        <f>'2C-dos(A)'!Y15</f>
        <v>1</v>
      </c>
    </row>
    <row r="14" spans="1:17" ht="15.75" thickBot="1" x14ac:dyDescent="0.3">
      <c r="A14" s="1">
        <v>8</v>
      </c>
      <c r="B14" s="1">
        <v>201225840</v>
      </c>
      <c r="C14" s="11" t="s">
        <v>84</v>
      </c>
      <c r="D14" s="1">
        <v>8.6999999999999993</v>
      </c>
      <c r="E14" s="1"/>
      <c r="F14" s="10">
        <f>SUM(D14,'2C-dos(A)'!AG16)*$F$6</f>
        <v>2.61</v>
      </c>
      <c r="G14" s="1">
        <v>8</v>
      </c>
      <c r="H14" s="10">
        <f t="shared" si="0"/>
        <v>1.6666666666666667</v>
      </c>
      <c r="I14" s="1">
        <v>9</v>
      </c>
      <c r="J14" s="10">
        <f t="shared" si="1"/>
        <v>1.8</v>
      </c>
      <c r="K14" s="1">
        <f>'2C-dos(A)'!AE16</f>
        <v>5</v>
      </c>
      <c r="L14" s="10">
        <f t="shared" si="2"/>
        <v>2.5</v>
      </c>
      <c r="M14" s="1">
        <f t="shared" si="3"/>
        <v>8.5766666666666662</v>
      </c>
      <c r="N14" s="10">
        <f t="shared" si="4"/>
        <v>9</v>
      </c>
      <c r="O14" s="1">
        <f>'2C-dos(A)'!W16</f>
        <v>19</v>
      </c>
      <c r="P14" s="1">
        <f>'2C-dos(A)'!X16</f>
        <v>0</v>
      </c>
      <c r="Q14" s="53">
        <f>'2C-dos(A)'!Y16</f>
        <v>1</v>
      </c>
    </row>
    <row r="15" spans="1:17" ht="15.75" thickBot="1" x14ac:dyDescent="0.3">
      <c r="A15" s="1">
        <v>9</v>
      </c>
      <c r="B15" s="1">
        <v>201232227</v>
      </c>
      <c r="C15" s="11" t="s">
        <v>85</v>
      </c>
      <c r="D15" s="1">
        <v>10</v>
      </c>
      <c r="E15" s="1"/>
      <c r="F15" s="10">
        <f>SUM(D15,'2C-dos(A)'!AG17)*$F$6</f>
        <v>4.2</v>
      </c>
      <c r="G15" s="1">
        <v>12</v>
      </c>
      <c r="H15" s="10">
        <f t="shared" si="0"/>
        <v>2.5</v>
      </c>
      <c r="I15" s="1">
        <v>10</v>
      </c>
      <c r="J15" s="10">
        <f t="shared" si="1"/>
        <v>2</v>
      </c>
      <c r="K15" s="1">
        <f>'2C-dos(A)'!AE17</f>
        <v>5</v>
      </c>
      <c r="L15" s="10">
        <f t="shared" si="2"/>
        <v>2.5</v>
      </c>
      <c r="M15" s="1">
        <f t="shared" si="3"/>
        <v>11.2</v>
      </c>
      <c r="N15" s="10">
        <v>10</v>
      </c>
      <c r="O15" s="1">
        <f>'2C-dos(A)'!W17</f>
        <v>19</v>
      </c>
      <c r="P15" s="1">
        <f>'2C-dos(A)'!X17</f>
        <v>0</v>
      </c>
      <c r="Q15" s="53">
        <f>'2C-dos(A)'!Y17</f>
        <v>1</v>
      </c>
    </row>
    <row r="16" spans="1:17" ht="15.75" thickBot="1" x14ac:dyDescent="0.3">
      <c r="A16" s="1">
        <v>10</v>
      </c>
      <c r="B16" s="1">
        <v>201204229</v>
      </c>
      <c r="C16" s="11" t="s">
        <v>86</v>
      </c>
      <c r="D16" s="1">
        <v>5.7</v>
      </c>
      <c r="E16" s="1"/>
      <c r="F16" s="10">
        <f>SUM(D16,'2C-dos(A)'!AG18)*$F$6</f>
        <v>1.71</v>
      </c>
      <c r="G16" s="1">
        <v>11</v>
      </c>
      <c r="H16" s="10">
        <f t="shared" si="0"/>
        <v>2.2916666666666665</v>
      </c>
      <c r="I16" s="1">
        <v>10</v>
      </c>
      <c r="J16" s="10">
        <f t="shared" si="1"/>
        <v>2</v>
      </c>
      <c r="K16" s="1">
        <f>'2C-dos(A)'!AE18</f>
        <v>4</v>
      </c>
      <c r="L16" s="10">
        <f t="shared" si="2"/>
        <v>2</v>
      </c>
      <c r="M16" s="1">
        <f t="shared" si="3"/>
        <v>8.0016666666666669</v>
      </c>
      <c r="N16" s="10">
        <f t="shared" si="4"/>
        <v>8</v>
      </c>
      <c r="O16" s="1">
        <f>'2C-dos(A)'!W18</f>
        <v>19</v>
      </c>
      <c r="P16" s="1">
        <f>'2C-dos(A)'!X18</f>
        <v>0</v>
      </c>
      <c r="Q16" s="53">
        <f>'2C-dos(A)'!Y18</f>
        <v>1</v>
      </c>
    </row>
    <row r="17" spans="1:17" ht="15.75" thickBot="1" x14ac:dyDescent="0.3">
      <c r="A17" s="1">
        <v>11</v>
      </c>
      <c r="B17" s="1">
        <v>201247223</v>
      </c>
      <c r="C17" s="11" t="s">
        <v>87</v>
      </c>
      <c r="D17" s="1">
        <v>0</v>
      </c>
      <c r="E17" s="1"/>
      <c r="F17" s="10">
        <f>SUM(D17,'2C-dos(A)'!AG19)*$F$6</f>
        <v>0</v>
      </c>
      <c r="G17" s="1">
        <v>0</v>
      </c>
      <c r="H17" s="10">
        <f t="shared" si="0"/>
        <v>0</v>
      </c>
      <c r="I17" s="1">
        <v>0</v>
      </c>
      <c r="J17" s="10">
        <f t="shared" si="1"/>
        <v>0</v>
      </c>
      <c r="K17" s="1">
        <f>'2C-dos(A)'!AE19</f>
        <v>0</v>
      </c>
      <c r="L17" s="10">
        <f t="shared" si="2"/>
        <v>0</v>
      </c>
      <c r="M17" s="1">
        <f t="shared" si="3"/>
        <v>0</v>
      </c>
      <c r="N17" s="10">
        <f t="shared" si="4"/>
        <v>0</v>
      </c>
      <c r="O17" s="1">
        <f>'2C-dos(A)'!W19</f>
        <v>0</v>
      </c>
      <c r="P17" s="1">
        <f>'2C-dos(A)'!X19</f>
        <v>19</v>
      </c>
      <c r="Q17" s="53">
        <f>'2C-dos(A)'!Y19</f>
        <v>0</v>
      </c>
    </row>
    <row r="18" spans="1:17" ht="15.75" thickBot="1" x14ac:dyDescent="0.3">
      <c r="A18" s="1">
        <v>12</v>
      </c>
      <c r="B18" s="1">
        <v>201201360</v>
      </c>
      <c r="C18" s="11" t="s">
        <v>88</v>
      </c>
      <c r="D18" s="1">
        <v>7.6</v>
      </c>
      <c r="E18" s="1"/>
      <c r="F18" s="10">
        <f>SUM(D18,'2C-dos(A)'!AG20)*$F$6</f>
        <v>2.2799999999999998</v>
      </c>
      <c r="G18" s="1">
        <v>10</v>
      </c>
      <c r="H18" s="10">
        <f t="shared" si="0"/>
        <v>2.0833333333333335</v>
      </c>
      <c r="I18" s="1">
        <v>9.3000000000000007</v>
      </c>
      <c r="J18" s="10">
        <f t="shared" si="1"/>
        <v>1.8600000000000003</v>
      </c>
      <c r="K18" s="1">
        <f>'2C-dos(A)'!AE20</f>
        <v>5</v>
      </c>
      <c r="L18" s="10">
        <f t="shared" si="2"/>
        <v>2.5</v>
      </c>
      <c r="M18" s="1">
        <f t="shared" si="3"/>
        <v>8.7233333333333327</v>
      </c>
      <c r="N18" s="10">
        <f t="shared" si="4"/>
        <v>9</v>
      </c>
      <c r="O18" s="1">
        <f>'2C-dos(A)'!W20</f>
        <v>18</v>
      </c>
      <c r="P18" s="1">
        <f>'2C-dos(A)'!X20</f>
        <v>1</v>
      </c>
      <c r="Q18" s="53">
        <f>'2C-dos(A)'!Y20</f>
        <v>0.94736842105263153</v>
      </c>
    </row>
    <row r="19" spans="1:17" ht="15.75" thickBot="1" x14ac:dyDescent="0.3">
      <c r="A19" s="1">
        <v>13</v>
      </c>
      <c r="B19" s="1">
        <v>201232495</v>
      </c>
      <c r="C19" s="11" t="s">
        <v>89</v>
      </c>
      <c r="D19" s="1">
        <v>5.7</v>
      </c>
      <c r="E19" s="1"/>
      <c r="F19" s="10">
        <f>SUM(D19,'2C-dos(A)'!AG21)*$F$6</f>
        <v>1.71</v>
      </c>
      <c r="G19" s="1">
        <v>9</v>
      </c>
      <c r="H19" s="10">
        <f t="shared" si="0"/>
        <v>1.875</v>
      </c>
      <c r="I19" s="1">
        <v>7.5</v>
      </c>
      <c r="J19" s="10">
        <f t="shared" si="1"/>
        <v>1.5</v>
      </c>
      <c r="K19" s="1">
        <f>'2C-dos(A)'!AE21</f>
        <v>5</v>
      </c>
      <c r="L19" s="10">
        <f t="shared" si="2"/>
        <v>2.5</v>
      </c>
      <c r="M19" s="1">
        <f t="shared" si="3"/>
        <v>7.585</v>
      </c>
      <c r="N19" s="10">
        <f t="shared" si="4"/>
        <v>8</v>
      </c>
      <c r="O19" s="1">
        <f>'2C-dos(A)'!W21</f>
        <v>18</v>
      </c>
      <c r="P19" s="1">
        <f>'2C-dos(A)'!X21</f>
        <v>1</v>
      </c>
      <c r="Q19" s="53">
        <f>'2C-dos(A)'!Y21</f>
        <v>0.94736842105263153</v>
      </c>
    </row>
    <row r="20" spans="1:17" ht="15.75" thickBot="1" x14ac:dyDescent="0.3">
      <c r="A20" s="1">
        <v>14</v>
      </c>
      <c r="B20" s="1">
        <v>201200590</v>
      </c>
      <c r="C20" s="11" t="s">
        <v>90</v>
      </c>
      <c r="D20" s="1">
        <v>7.8</v>
      </c>
      <c r="E20" s="1"/>
      <c r="F20" s="10">
        <f>SUM(D20,'2C-dos(A)'!AG22)*$F$6</f>
        <v>2.79</v>
      </c>
      <c r="G20" s="1">
        <v>10</v>
      </c>
      <c r="H20" s="10">
        <f t="shared" si="0"/>
        <v>2.0833333333333335</v>
      </c>
      <c r="I20" s="1">
        <v>9</v>
      </c>
      <c r="J20" s="10">
        <f t="shared" si="1"/>
        <v>1.8</v>
      </c>
      <c r="K20" s="1">
        <f>'2C-dos(A)'!AE22</f>
        <v>5</v>
      </c>
      <c r="L20" s="10">
        <f t="shared" si="2"/>
        <v>2.5</v>
      </c>
      <c r="M20" s="1">
        <f t="shared" si="3"/>
        <v>9.173333333333332</v>
      </c>
      <c r="N20" s="10">
        <f t="shared" si="4"/>
        <v>9</v>
      </c>
      <c r="O20" s="1">
        <f>'2C-dos(A)'!W22</f>
        <v>19</v>
      </c>
      <c r="P20" s="1">
        <f>'2C-dos(A)'!X22</f>
        <v>0</v>
      </c>
      <c r="Q20" s="53">
        <f>'2C-dos(A)'!Y22</f>
        <v>1</v>
      </c>
    </row>
    <row r="21" spans="1:17" ht="15.75" thickBot="1" x14ac:dyDescent="0.3">
      <c r="A21" s="1">
        <v>15</v>
      </c>
      <c r="B21" s="1">
        <v>201226935</v>
      </c>
      <c r="C21" s="11" t="s">
        <v>91</v>
      </c>
      <c r="D21" s="1">
        <v>10</v>
      </c>
      <c r="E21" s="1"/>
      <c r="F21" s="10">
        <f>SUM(D21,'2C-dos(A)'!AG23)*$F$6</f>
        <v>3</v>
      </c>
      <c r="G21" s="1">
        <v>11</v>
      </c>
      <c r="H21" s="10">
        <f t="shared" si="0"/>
        <v>2.2916666666666665</v>
      </c>
      <c r="I21" s="1">
        <v>9.3000000000000007</v>
      </c>
      <c r="J21" s="10">
        <f t="shared" si="1"/>
        <v>1.8600000000000003</v>
      </c>
      <c r="K21" s="1">
        <f>'2C-dos(A)'!AE23</f>
        <v>5</v>
      </c>
      <c r="L21" s="10">
        <f t="shared" si="2"/>
        <v>2.5</v>
      </c>
      <c r="M21" s="1">
        <f t="shared" si="3"/>
        <v>9.6516666666666673</v>
      </c>
      <c r="N21" s="10">
        <f t="shared" si="4"/>
        <v>10</v>
      </c>
      <c r="O21" s="1">
        <f>'2C-dos(A)'!W23</f>
        <v>19</v>
      </c>
      <c r="P21" s="1">
        <f>'2C-dos(A)'!X23</f>
        <v>0</v>
      </c>
      <c r="Q21" s="53">
        <f>'2C-dos(A)'!Y23</f>
        <v>1</v>
      </c>
    </row>
    <row r="22" spans="1:17" ht="15.75" thickBot="1" x14ac:dyDescent="0.3">
      <c r="A22" s="1">
        <v>16</v>
      </c>
      <c r="B22" s="1">
        <v>201219332</v>
      </c>
      <c r="C22" s="11" t="s">
        <v>92</v>
      </c>
      <c r="D22" s="1">
        <v>3.5</v>
      </c>
      <c r="E22" s="1"/>
      <c r="F22" s="10">
        <f>SUM(D22,'2C-dos(A)'!AG24)*$F$6</f>
        <v>1.05</v>
      </c>
      <c r="G22" s="1">
        <v>9</v>
      </c>
      <c r="H22" s="10">
        <f t="shared" si="0"/>
        <v>1.875</v>
      </c>
      <c r="I22" s="1">
        <v>9.3000000000000007</v>
      </c>
      <c r="J22" s="10">
        <f t="shared" si="1"/>
        <v>1.8600000000000003</v>
      </c>
      <c r="K22" s="1">
        <f>'2C-dos(A)'!AE24</f>
        <v>4</v>
      </c>
      <c r="L22" s="10">
        <f t="shared" si="2"/>
        <v>2</v>
      </c>
      <c r="M22" s="1">
        <f t="shared" si="3"/>
        <v>6.7850000000000001</v>
      </c>
      <c r="N22" s="10">
        <f t="shared" si="4"/>
        <v>7</v>
      </c>
      <c r="O22" s="1">
        <f>'2C-dos(A)'!W24</f>
        <v>19</v>
      </c>
      <c r="P22" s="1">
        <f>'2C-dos(A)'!X24</f>
        <v>0</v>
      </c>
      <c r="Q22" s="53">
        <f>'2C-dos(A)'!Y24</f>
        <v>1</v>
      </c>
    </row>
    <row r="23" spans="1:17" ht="15.75" thickBot="1" x14ac:dyDescent="0.3">
      <c r="A23" s="1">
        <v>17</v>
      </c>
      <c r="B23" s="1">
        <v>201248177</v>
      </c>
      <c r="C23" s="11" t="s">
        <v>93</v>
      </c>
      <c r="D23" s="1">
        <v>9</v>
      </c>
      <c r="E23" s="1"/>
      <c r="F23" s="10">
        <f>SUM(D23,'2C-dos(A)'!AG25)*$F$6</f>
        <v>2.6999999999999997</v>
      </c>
      <c r="G23" s="1">
        <v>8</v>
      </c>
      <c r="H23" s="10">
        <f t="shared" si="0"/>
        <v>1.6666666666666667</v>
      </c>
      <c r="I23" s="1">
        <v>9</v>
      </c>
      <c r="J23" s="10">
        <f t="shared" si="1"/>
        <v>1.8</v>
      </c>
      <c r="K23" s="1">
        <f>'2C-dos(A)'!AE25</f>
        <v>5</v>
      </c>
      <c r="L23" s="10">
        <f t="shared" si="2"/>
        <v>2.5</v>
      </c>
      <c r="M23" s="1">
        <f t="shared" si="3"/>
        <v>8.6666666666666661</v>
      </c>
      <c r="N23" s="10">
        <f t="shared" si="4"/>
        <v>9</v>
      </c>
      <c r="O23" s="1">
        <f>'2C-dos(A)'!W25</f>
        <v>19</v>
      </c>
      <c r="P23" s="1">
        <f>'2C-dos(A)'!X25</f>
        <v>0</v>
      </c>
      <c r="Q23" s="53">
        <f>'2C-dos(A)'!Y25</f>
        <v>1</v>
      </c>
    </row>
    <row r="24" spans="1:17" ht="15.75" thickBot="1" x14ac:dyDescent="0.3">
      <c r="A24" s="1">
        <v>18</v>
      </c>
      <c r="B24" s="1">
        <v>201211065</v>
      </c>
      <c r="C24" s="11" t="s">
        <v>94</v>
      </c>
      <c r="D24" s="1">
        <v>6.4</v>
      </c>
      <c r="E24" s="1"/>
      <c r="F24" s="10">
        <f>SUM(D24,'2C-dos(A)'!AG26)*$F$6</f>
        <v>1.92</v>
      </c>
      <c r="G24" s="1">
        <v>12</v>
      </c>
      <c r="H24" s="10">
        <f t="shared" si="0"/>
        <v>2.5</v>
      </c>
      <c r="I24" s="1">
        <v>4</v>
      </c>
      <c r="J24" s="10">
        <f t="shared" si="1"/>
        <v>0.8</v>
      </c>
      <c r="K24" s="1">
        <f>'2C-dos(A)'!AE26</f>
        <v>4.5</v>
      </c>
      <c r="L24" s="10">
        <f t="shared" si="2"/>
        <v>2.25</v>
      </c>
      <c r="M24" s="1">
        <f t="shared" si="3"/>
        <v>7.47</v>
      </c>
      <c r="N24" s="10">
        <f t="shared" si="4"/>
        <v>7</v>
      </c>
      <c r="O24" s="1">
        <f>'2C-dos(A)'!W26</f>
        <v>19</v>
      </c>
      <c r="P24" s="1">
        <f>'2C-dos(A)'!X26</f>
        <v>0</v>
      </c>
      <c r="Q24" s="53">
        <f>'2C-dos(A)'!Y26</f>
        <v>1</v>
      </c>
    </row>
    <row r="25" spans="1:17" ht="15.75" thickBot="1" x14ac:dyDescent="0.3">
      <c r="A25" s="1">
        <v>19</v>
      </c>
      <c r="B25" s="1">
        <v>201248569</v>
      </c>
      <c r="C25" s="11" t="s">
        <v>95</v>
      </c>
      <c r="D25" s="1">
        <v>9</v>
      </c>
      <c r="E25" s="1"/>
      <c r="F25" s="10">
        <f>SUM(D25,'2C-dos(A)'!AG27)*$F$6</f>
        <v>3</v>
      </c>
      <c r="G25" s="1">
        <v>9.5</v>
      </c>
      <c r="H25" s="10">
        <f t="shared" si="0"/>
        <v>1.9791666666666667</v>
      </c>
      <c r="I25" s="1">
        <v>7.5</v>
      </c>
      <c r="J25" s="10">
        <f t="shared" si="1"/>
        <v>1.5</v>
      </c>
      <c r="K25" s="1">
        <f>'2C-dos(A)'!AE27</f>
        <v>4.5</v>
      </c>
      <c r="L25" s="10">
        <f t="shared" si="2"/>
        <v>2.25</v>
      </c>
      <c r="M25" s="1">
        <f t="shared" si="3"/>
        <v>8.7291666666666679</v>
      </c>
      <c r="N25" s="10">
        <f t="shared" si="4"/>
        <v>9</v>
      </c>
      <c r="O25" s="1">
        <f>'2C-dos(A)'!W27</f>
        <v>18</v>
      </c>
      <c r="P25" s="1">
        <f>'2C-dos(A)'!X27</f>
        <v>1</v>
      </c>
      <c r="Q25" s="53">
        <f>'2C-dos(A)'!Y27</f>
        <v>0.94736842105263153</v>
      </c>
    </row>
    <row r="26" spans="1:17" ht="15.75" thickBot="1" x14ac:dyDescent="0.3">
      <c r="A26" s="1">
        <v>20</v>
      </c>
      <c r="B26" s="1">
        <v>201249238</v>
      </c>
      <c r="C26" s="11" t="s">
        <v>96</v>
      </c>
      <c r="D26" s="1">
        <v>8.5</v>
      </c>
      <c r="E26" s="1"/>
      <c r="F26" s="10">
        <f>SUM(D26,'2C-dos(A)'!AG28)*$F$6</f>
        <v>2.5499999999999998</v>
      </c>
      <c r="G26" s="1">
        <v>7.5</v>
      </c>
      <c r="H26" s="10">
        <f t="shared" si="0"/>
        <v>1.5625</v>
      </c>
      <c r="I26" s="1">
        <v>9</v>
      </c>
      <c r="J26" s="10">
        <f t="shared" si="1"/>
        <v>1.8</v>
      </c>
      <c r="K26" s="1">
        <f>'2C-dos(A)'!AE28</f>
        <v>5</v>
      </c>
      <c r="L26" s="10">
        <f t="shared" si="2"/>
        <v>2.5</v>
      </c>
      <c r="M26" s="1">
        <f t="shared" si="3"/>
        <v>8.4124999999999996</v>
      </c>
      <c r="N26" s="10">
        <f t="shared" si="4"/>
        <v>8</v>
      </c>
      <c r="O26" s="1">
        <f>'2C-dos(A)'!W28</f>
        <v>18</v>
      </c>
      <c r="P26" s="1">
        <f>'2C-dos(A)'!X28</f>
        <v>1</v>
      </c>
      <c r="Q26" s="53">
        <f>'2C-dos(A)'!Y28</f>
        <v>0.94736842105263153</v>
      </c>
    </row>
    <row r="27" spans="1:17" ht="15.75" thickBot="1" x14ac:dyDescent="0.3">
      <c r="A27" s="1">
        <v>21</v>
      </c>
      <c r="B27" s="1">
        <v>201201211</v>
      </c>
      <c r="C27" s="11" t="s">
        <v>97</v>
      </c>
      <c r="D27" s="1">
        <v>7.1</v>
      </c>
      <c r="E27" s="1"/>
      <c r="F27" s="10">
        <f>SUM(D27,'2C-dos(A)'!AG29)*$F$6</f>
        <v>2.13</v>
      </c>
      <c r="G27" s="1">
        <v>10</v>
      </c>
      <c r="H27" s="10">
        <f t="shared" si="0"/>
        <v>2.0833333333333335</v>
      </c>
      <c r="I27" s="1">
        <v>4</v>
      </c>
      <c r="J27" s="10">
        <f t="shared" si="1"/>
        <v>0.8</v>
      </c>
      <c r="K27" s="1">
        <f>'2C-dos(A)'!AE29</f>
        <v>5</v>
      </c>
      <c r="L27" s="10">
        <f t="shared" si="2"/>
        <v>2.5</v>
      </c>
      <c r="M27" s="1">
        <f t="shared" si="3"/>
        <v>7.5133333333333328</v>
      </c>
      <c r="N27" s="10">
        <f t="shared" si="4"/>
        <v>8</v>
      </c>
      <c r="O27" s="1">
        <f>'2C-dos(A)'!W29</f>
        <v>19</v>
      </c>
      <c r="P27" s="1">
        <f>'2C-dos(A)'!X29</f>
        <v>0</v>
      </c>
      <c r="Q27" s="53">
        <f>'2C-dos(A)'!Y29</f>
        <v>1</v>
      </c>
    </row>
    <row r="28" spans="1:17" ht="15.75" thickBot="1" x14ac:dyDescent="0.3">
      <c r="A28" s="1">
        <v>22</v>
      </c>
      <c r="B28" s="1">
        <v>201212439</v>
      </c>
      <c r="C28" s="11" t="s">
        <v>98</v>
      </c>
      <c r="D28" s="1">
        <v>9.6</v>
      </c>
      <c r="E28" s="1"/>
      <c r="F28" s="10">
        <f>SUM(D28,'2C-dos(A)'!AG30)*$F$6</f>
        <v>4.2299999999999995</v>
      </c>
      <c r="G28" s="1">
        <v>13.5</v>
      </c>
      <c r="H28" s="10">
        <f t="shared" si="0"/>
        <v>2.8125</v>
      </c>
      <c r="I28" s="1">
        <v>10</v>
      </c>
      <c r="J28" s="10">
        <f t="shared" si="1"/>
        <v>2</v>
      </c>
      <c r="K28" s="1">
        <f>'2C-dos(A)'!AE30</f>
        <v>5</v>
      </c>
      <c r="L28" s="10">
        <f t="shared" si="2"/>
        <v>2.5</v>
      </c>
      <c r="M28" s="1">
        <f t="shared" si="3"/>
        <v>11.5425</v>
      </c>
      <c r="N28" s="10">
        <v>10</v>
      </c>
      <c r="O28" s="1">
        <f>'2C-dos(A)'!W30</f>
        <v>19</v>
      </c>
      <c r="P28" s="1">
        <f>'2C-dos(A)'!X30</f>
        <v>0</v>
      </c>
      <c r="Q28" s="53">
        <f>'2C-dos(A)'!Y30</f>
        <v>1</v>
      </c>
    </row>
    <row r="29" spans="1:17" ht="15.75" thickBot="1" x14ac:dyDescent="0.3">
      <c r="A29" s="1">
        <v>23</v>
      </c>
      <c r="B29" s="1">
        <v>201248922</v>
      </c>
      <c r="C29" s="11" t="s">
        <v>99</v>
      </c>
      <c r="D29" s="1">
        <v>6.4</v>
      </c>
      <c r="E29" s="1"/>
      <c r="F29" s="10">
        <f>SUM(D29,'2C-dos(A)'!AG31)*$F$6</f>
        <v>1.92</v>
      </c>
      <c r="G29" s="1">
        <v>8.5</v>
      </c>
      <c r="H29" s="10">
        <f t="shared" si="0"/>
        <v>1.7708333333333333</v>
      </c>
      <c r="I29" s="1">
        <v>9.3000000000000007</v>
      </c>
      <c r="J29" s="10">
        <f t="shared" si="1"/>
        <v>1.8600000000000003</v>
      </c>
      <c r="K29" s="1">
        <f>'2C-dos(A)'!AE31</f>
        <v>5</v>
      </c>
      <c r="L29" s="10">
        <f t="shared" si="2"/>
        <v>2.5</v>
      </c>
      <c r="M29" s="1">
        <f t="shared" si="3"/>
        <v>8.0508333333333333</v>
      </c>
      <c r="N29" s="10">
        <f t="shared" si="4"/>
        <v>8</v>
      </c>
      <c r="O29" s="1">
        <f>'2C-dos(A)'!W31</f>
        <v>19</v>
      </c>
      <c r="P29" s="1">
        <f>'2C-dos(A)'!X31</f>
        <v>0</v>
      </c>
      <c r="Q29" s="53">
        <f>'2C-dos(A)'!Y31</f>
        <v>1</v>
      </c>
    </row>
    <row r="30" spans="1:17" ht="15.75" thickBot="1" x14ac:dyDescent="0.3">
      <c r="A30" s="1">
        <v>24</v>
      </c>
      <c r="B30" s="1">
        <v>201226187</v>
      </c>
      <c r="C30" s="11" t="s">
        <v>100</v>
      </c>
      <c r="D30" s="1">
        <v>8.5</v>
      </c>
      <c r="E30" s="1"/>
      <c r="F30" s="10">
        <f>SUM(D30,'2C-dos(A)'!AG32)*$F$6</f>
        <v>2.85</v>
      </c>
      <c r="G30" s="1">
        <v>8</v>
      </c>
      <c r="H30" s="10">
        <f t="shared" si="0"/>
        <v>1.6666666666666667</v>
      </c>
      <c r="I30" s="1">
        <v>10</v>
      </c>
      <c r="J30" s="10">
        <f t="shared" si="1"/>
        <v>2</v>
      </c>
      <c r="K30" s="1">
        <f>'2C-dos(A)'!AE32</f>
        <v>5</v>
      </c>
      <c r="L30" s="10">
        <f t="shared" si="2"/>
        <v>2.5</v>
      </c>
      <c r="M30" s="1">
        <f t="shared" si="3"/>
        <v>9.0166666666666657</v>
      </c>
      <c r="N30" s="10">
        <f t="shared" si="4"/>
        <v>9</v>
      </c>
      <c r="O30" s="1">
        <f>'2C-dos(A)'!W32</f>
        <v>18</v>
      </c>
      <c r="P30" s="1">
        <f>'2C-dos(A)'!X32</f>
        <v>1</v>
      </c>
      <c r="Q30" s="53">
        <f>'2C-dos(A)'!Y32</f>
        <v>0.94736842105263153</v>
      </c>
    </row>
    <row r="31" spans="1:17" ht="15.75" thickBot="1" x14ac:dyDescent="0.3">
      <c r="A31" s="1">
        <v>25</v>
      </c>
      <c r="B31" s="1">
        <v>201249393</v>
      </c>
      <c r="C31" s="11" t="s">
        <v>101</v>
      </c>
      <c r="D31" s="1">
        <v>5</v>
      </c>
      <c r="E31" s="1"/>
      <c r="F31" s="10">
        <f>SUM(D31,'2C-dos(A)'!AG33)*$F$6</f>
        <v>1.5</v>
      </c>
      <c r="G31" s="1">
        <v>12</v>
      </c>
      <c r="H31" s="10">
        <f t="shared" si="0"/>
        <v>2.5</v>
      </c>
      <c r="I31" s="1">
        <v>9.3000000000000007</v>
      </c>
      <c r="J31" s="10">
        <f t="shared" si="1"/>
        <v>1.8600000000000003</v>
      </c>
      <c r="K31" s="1">
        <f>'2C-dos(A)'!AE33</f>
        <v>4</v>
      </c>
      <c r="L31" s="10">
        <f t="shared" si="2"/>
        <v>2</v>
      </c>
      <c r="M31" s="1">
        <f t="shared" si="3"/>
        <v>7.86</v>
      </c>
      <c r="N31" s="10">
        <f t="shared" si="4"/>
        <v>8</v>
      </c>
      <c r="O31" s="1">
        <f>'2C-dos(A)'!W33</f>
        <v>19</v>
      </c>
      <c r="P31" s="1">
        <f>'2C-dos(A)'!X33</f>
        <v>0</v>
      </c>
      <c r="Q31" s="53">
        <f>'2C-dos(A)'!Y33</f>
        <v>1</v>
      </c>
    </row>
    <row r="32" spans="1:17" ht="15.75" thickBot="1" x14ac:dyDescent="0.3">
      <c r="A32" s="1">
        <v>26</v>
      </c>
      <c r="B32" s="1">
        <v>201239710</v>
      </c>
      <c r="C32" s="11" t="s">
        <v>102</v>
      </c>
      <c r="D32" s="1">
        <v>10</v>
      </c>
      <c r="E32" s="1"/>
      <c r="F32" s="10">
        <f>SUM(D32,'2C-dos(A)'!AG34)*$F$6</f>
        <v>4.95</v>
      </c>
      <c r="G32" s="1">
        <v>13.5</v>
      </c>
      <c r="H32" s="10">
        <f t="shared" si="0"/>
        <v>2.8125</v>
      </c>
      <c r="I32" s="1">
        <v>10</v>
      </c>
      <c r="J32" s="10">
        <f t="shared" si="1"/>
        <v>2</v>
      </c>
      <c r="K32" s="1">
        <f>'2C-dos(A)'!AE34</f>
        <v>5</v>
      </c>
      <c r="L32" s="10">
        <f t="shared" si="2"/>
        <v>2.5</v>
      </c>
      <c r="M32" s="1">
        <f t="shared" si="3"/>
        <v>12.262499999999999</v>
      </c>
      <c r="N32" s="10">
        <v>10</v>
      </c>
      <c r="O32" s="1">
        <f>'2C-dos(A)'!W34</f>
        <v>19</v>
      </c>
      <c r="P32" s="1">
        <f>'2C-dos(A)'!X34</f>
        <v>0</v>
      </c>
      <c r="Q32" s="53">
        <f>'2C-dos(A)'!Y34</f>
        <v>1</v>
      </c>
    </row>
  </sheetData>
  <mergeCells count="21">
    <mergeCell ref="A1:B1"/>
    <mergeCell ref="D1:G2"/>
    <mergeCell ref="P1:Q3"/>
    <mergeCell ref="A2:B2"/>
    <mergeCell ref="H2:J2"/>
    <mergeCell ref="M2:O2"/>
    <mergeCell ref="A3:B3"/>
    <mergeCell ref="D3:G3"/>
    <mergeCell ref="O5:O6"/>
    <mergeCell ref="P5:P6"/>
    <mergeCell ref="Q5:Q6"/>
    <mergeCell ref="A4:B4"/>
    <mergeCell ref="D4:F5"/>
    <mergeCell ref="G4:H4"/>
    <mergeCell ref="I4:J4"/>
    <mergeCell ref="M4:N4"/>
    <mergeCell ref="O4:Q4"/>
    <mergeCell ref="A5:A6"/>
    <mergeCell ref="B5:B6"/>
    <mergeCell ref="C5:C6"/>
    <mergeCell ref="M5:M6"/>
  </mergeCells>
  <conditionalFormatting sqref="N7:N32">
    <cfRule type="cellIs" dxfId="10" priority="1" operator="lessThan">
      <formula>6</formula>
    </cfRule>
  </conditionalFormatting>
  <pageMargins left="0.7" right="0.7" top="0.96875" bottom="0.75" header="0.3" footer="0.3"/>
  <pageSetup scale="73" orientation="landscape" verticalDpi="300" r:id="rId1"/>
  <headerFooter scaleWithDoc="0" alignWithMargins="0">
    <oddHeader>&amp;C&amp;G</oddHeader>
    <oddFooter xml:space="preserve">&amp;LAv.2 Sur #519 Col. Centro Ciudad Serdán Pue., Tel. 01 (245) 45 2 25 90. Correo electrónico. dir.lazaroextserdan@hotmail.com
&amp;R
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G40"/>
  <sheetViews>
    <sheetView topLeftCell="D2" zoomScaleNormal="100" zoomScalePageLayoutView="90" workbookViewId="0">
      <selection activeCell="AF23" sqref="AF23"/>
    </sheetView>
  </sheetViews>
  <sheetFormatPr baseColWidth="10" defaultRowHeight="15" x14ac:dyDescent="0.25"/>
  <cols>
    <col min="1" max="1" width="3.5703125" bestFit="1" customWidth="1"/>
    <col min="3" max="3" width="44.5703125" bestFit="1" customWidth="1"/>
    <col min="4" max="20" width="3.7109375" customWidth="1"/>
    <col min="21" max="21" width="5.85546875" customWidth="1"/>
    <col min="22" max="22" width="3.7109375" customWidth="1"/>
    <col min="26" max="30" width="3.7109375" customWidth="1"/>
    <col min="31" max="31" width="11.42578125" customWidth="1"/>
    <col min="33" max="33" width="5.7109375" customWidth="1"/>
  </cols>
  <sheetData>
    <row r="1" spans="1:33" ht="15.75" customHeight="1" thickBot="1" x14ac:dyDescent="0.3">
      <c r="A1" s="69" t="s">
        <v>121</v>
      </c>
      <c r="B1" s="69"/>
      <c r="C1" s="69"/>
      <c r="D1" s="73" t="s">
        <v>30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5"/>
      <c r="Z1" s="71" t="s">
        <v>142</v>
      </c>
      <c r="AA1" s="72"/>
      <c r="AB1" s="72"/>
      <c r="AC1" s="72"/>
      <c r="AD1" s="72"/>
      <c r="AE1" s="72"/>
      <c r="AG1" s="62"/>
    </row>
    <row r="2" spans="1:33" ht="15" customHeight="1" x14ac:dyDescent="0.25">
      <c r="A2" s="69"/>
      <c r="B2" s="69"/>
      <c r="C2" s="69"/>
      <c r="D2" s="79">
        <v>41647</v>
      </c>
      <c r="E2" s="79">
        <v>41649</v>
      </c>
      <c r="F2" s="79">
        <v>41654</v>
      </c>
      <c r="G2" s="79">
        <v>41656</v>
      </c>
      <c r="H2" s="79">
        <v>41661</v>
      </c>
      <c r="I2" s="79">
        <v>41663</v>
      </c>
      <c r="J2" s="79">
        <v>41668</v>
      </c>
      <c r="K2" s="79">
        <v>41670</v>
      </c>
      <c r="L2" s="79">
        <v>41675</v>
      </c>
      <c r="M2" s="79">
        <v>41677</v>
      </c>
      <c r="N2" s="79">
        <v>41682</v>
      </c>
      <c r="O2" s="79">
        <v>41684</v>
      </c>
      <c r="P2" s="79">
        <v>41689</v>
      </c>
      <c r="Q2" s="79">
        <v>41691</v>
      </c>
      <c r="R2" s="79">
        <v>41665</v>
      </c>
      <c r="S2" s="79">
        <v>41698</v>
      </c>
      <c r="T2" s="79">
        <v>41700</v>
      </c>
      <c r="U2" s="79">
        <v>41702</v>
      </c>
      <c r="V2" s="79">
        <v>41705</v>
      </c>
      <c r="Z2" s="78" t="s">
        <v>161</v>
      </c>
      <c r="AA2" s="78"/>
      <c r="AB2" s="78"/>
      <c r="AC2" s="78"/>
      <c r="AD2" s="78"/>
      <c r="AG2" s="94" t="s">
        <v>113</v>
      </c>
    </row>
    <row r="3" spans="1:33" ht="15" customHeight="1" x14ac:dyDescent="0.25">
      <c r="A3" s="70"/>
      <c r="B3" s="70"/>
      <c r="C3" s="7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31" t="s">
        <v>114</v>
      </c>
      <c r="Y3">
        <v>19</v>
      </c>
      <c r="Z3" s="78"/>
      <c r="AA3" s="78"/>
      <c r="AB3" s="78"/>
      <c r="AC3" s="78"/>
      <c r="AD3" s="78"/>
      <c r="AG3" s="94"/>
    </row>
    <row r="4" spans="1:33" x14ac:dyDescent="0.25">
      <c r="A4" s="89" t="s">
        <v>32</v>
      </c>
      <c r="B4" s="89"/>
      <c r="C4" s="59" t="s">
        <v>33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Z4" s="78"/>
      <c r="AA4" s="78"/>
      <c r="AB4" s="78"/>
      <c r="AC4" s="78"/>
      <c r="AD4" s="78"/>
      <c r="AG4" s="94"/>
    </row>
    <row r="5" spans="1:33" x14ac:dyDescent="0.25">
      <c r="A5" s="90" t="s">
        <v>34</v>
      </c>
      <c r="B5" s="90"/>
      <c r="C5" s="59" t="s">
        <v>116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Z5" s="78"/>
      <c r="AA5" s="78"/>
      <c r="AB5" s="78"/>
      <c r="AC5" s="78"/>
      <c r="AD5" s="78"/>
      <c r="AG5" s="94"/>
    </row>
    <row r="6" spans="1:33" x14ac:dyDescent="0.25">
      <c r="A6" s="90" t="s">
        <v>35</v>
      </c>
      <c r="B6" s="90"/>
      <c r="C6" s="59">
        <v>1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Z6" s="78"/>
      <c r="AA6" s="78"/>
      <c r="AB6" s="78"/>
      <c r="AC6" s="78"/>
      <c r="AD6" s="78"/>
      <c r="AG6" s="94"/>
    </row>
    <row r="7" spans="1:33" ht="15" customHeight="1" x14ac:dyDescent="0.25">
      <c r="A7" s="91" t="s">
        <v>36</v>
      </c>
      <c r="B7" s="91" t="s">
        <v>37</v>
      </c>
      <c r="C7" s="93" t="s">
        <v>38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2" t="s">
        <v>39</v>
      </c>
      <c r="X7" s="84" t="s">
        <v>40</v>
      </c>
      <c r="Y7" s="86" t="s">
        <v>41</v>
      </c>
      <c r="Z7" s="78"/>
      <c r="AA7" s="78"/>
      <c r="AB7" s="78"/>
      <c r="AC7" s="78"/>
      <c r="AD7" s="78"/>
      <c r="AE7" s="76" t="s">
        <v>31</v>
      </c>
      <c r="AF7" s="96" t="s">
        <v>42</v>
      </c>
      <c r="AG7" s="94"/>
    </row>
    <row r="8" spans="1:33" x14ac:dyDescent="0.25">
      <c r="A8" s="92"/>
      <c r="B8" s="92"/>
      <c r="C8" s="93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3"/>
      <c r="X8" s="85"/>
      <c r="Y8" s="87"/>
      <c r="Z8" s="78"/>
      <c r="AA8" s="78"/>
      <c r="AB8" s="78"/>
      <c r="AC8" s="78"/>
      <c r="AD8" s="78"/>
      <c r="AE8" s="77"/>
      <c r="AF8" s="96"/>
      <c r="AG8" s="95"/>
    </row>
    <row r="9" spans="1:33" ht="15.75" thickBot="1" x14ac:dyDescent="0.3">
      <c r="A9" s="1">
        <v>1</v>
      </c>
      <c r="B9" s="1">
        <v>201210901</v>
      </c>
      <c r="C9" s="11" t="s">
        <v>77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f t="shared" ref="W9:W34" si="0">SUM(D9:V9)</f>
        <v>19</v>
      </c>
      <c r="X9" s="1">
        <f t="shared" ref="X9:X34" si="1">$Y$3-W9</f>
        <v>0</v>
      </c>
      <c r="Y9" s="15">
        <f>SUM(D9:V9)*100%/$Y$3</f>
        <v>1</v>
      </c>
      <c r="Z9" s="29">
        <v>1</v>
      </c>
      <c r="AA9" s="29"/>
      <c r="AB9" s="29"/>
      <c r="AC9" s="29"/>
      <c r="AD9" s="29"/>
      <c r="AE9" s="1">
        <f t="shared" ref="AE9:AE34" si="2">SUM(Z9:AD9)</f>
        <v>1</v>
      </c>
      <c r="AF9" s="1"/>
      <c r="AG9" s="1">
        <v>1</v>
      </c>
    </row>
    <row r="10" spans="1:33" ht="15.75" thickBot="1" x14ac:dyDescent="0.3">
      <c r="A10" s="1">
        <v>2</v>
      </c>
      <c r="B10" s="1">
        <v>201246260</v>
      </c>
      <c r="C10" s="11" t="s">
        <v>78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0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1">
        <v>1</v>
      </c>
      <c r="W10" s="1">
        <f t="shared" si="0"/>
        <v>18</v>
      </c>
      <c r="X10" s="1">
        <f t="shared" si="1"/>
        <v>1</v>
      </c>
      <c r="Y10" s="15">
        <f t="shared" ref="Y10:Y34" si="3">SUM(D10:V10)*100%/$Y$3</f>
        <v>0.94736842105263153</v>
      </c>
      <c r="Z10" s="29">
        <v>1</v>
      </c>
      <c r="AA10" s="29"/>
      <c r="AB10" s="29"/>
      <c r="AC10" s="29"/>
      <c r="AD10" s="29"/>
      <c r="AE10" s="1">
        <f t="shared" si="2"/>
        <v>1</v>
      </c>
      <c r="AF10" s="1"/>
      <c r="AG10" s="1">
        <v>1</v>
      </c>
    </row>
    <row r="11" spans="1:33" ht="15.75" thickBot="1" x14ac:dyDescent="0.3">
      <c r="A11" s="1">
        <v>3</v>
      </c>
      <c r="B11" s="1">
        <v>201248901</v>
      </c>
      <c r="C11" s="11" t="s">
        <v>79</v>
      </c>
      <c r="D11" s="1">
        <v>1</v>
      </c>
      <c r="E11" s="1">
        <v>1</v>
      </c>
      <c r="F11" s="1">
        <v>1</v>
      </c>
      <c r="G11" s="1">
        <v>0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0</v>
      </c>
      <c r="P11" s="1">
        <v>1</v>
      </c>
      <c r="Q11" s="1">
        <v>0</v>
      </c>
      <c r="R11" s="1">
        <v>1</v>
      </c>
      <c r="S11" s="1">
        <v>1</v>
      </c>
      <c r="T11" s="1">
        <v>1</v>
      </c>
      <c r="U11" s="1">
        <v>1</v>
      </c>
      <c r="V11" s="1">
        <v>0</v>
      </c>
      <c r="W11" s="1">
        <f t="shared" si="0"/>
        <v>15</v>
      </c>
      <c r="X11" s="1">
        <f t="shared" si="1"/>
        <v>4</v>
      </c>
      <c r="Y11" s="15">
        <f t="shared" si="3"/>
        <v>0.78947368421052633</v>
      </c>
      <c r="Z11" s="29">
        <v>1</v>
      </c>
      <c r="AA11" s="29"/>
      <c r="AB11" s="29"/>
      <c r="AC11" s="29"/>
      <c r="AD11" s="29"/>
      <c r="AE11" s="1">
        <f t="shared" si="2"/>
        <v>1</v>
      </c>
      <c r="AF11" s="1"/>
      <c r="AG11" s="1"/>
    </row>
    <row r="12" spans="1:33" ht="15.75" thickBot="1" x14ac:dyDescent="0.3">
      <c r="A12" s="1">
        <v>4</v>
      </c>
      <c r="B12" s="1">
        <v>201207935</v>
      </c>
      <c r="C12" s="11" t="s">
        <v>80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0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1</v>
      </c>
      <c r="U12" s="1">
        <v>1</v>
      </c>
      <c r="V12" s="1">
        <v>1</v>
      </c>
      <c r="W12" s="1">
        <f t="shared" si="0"/>
        <v>18</v>
      </c>
      <c r="X12" s="1">
        <f t="shared" si="1"/>
        <v>1</v>
      </c>
      <c r="Y12" s="15">
        <f t="shared" si="3"/>
        <v>0.94736842105263153</v>
      </c>
      <c r="Z12" s="29">
        <v>1</v>
      </c>
      <c r="AA12" s="29"/>
      <c r="AB12" s="29"/>
      <c r="AC12" s="29"/>
      <c r="AD12" s="29"/>
      <c r="AE12" s="1">
        <f t="shared" si="2"/>
        <v>1</v>
      </c>
      <c r="AF12" s="1"/>
      <c r="AG12" s="1">
        <v>2</v>
      </c>
    </row>
    <row r="13" spans="1:33" ht="15.75" thickBot="1" x14ac:dyDescent="0.3">
      <c r="A13" s="1">
        <v>5</v>
      </c>
      <c r="B13" s="1">
        <v>201225802</v>
      </c>
      <c r="C13" s="11" t="s">
        <v>81</v>
      </c>
      <c r="D13" s="1">
        <v>1</v>
      </c>
      <c r="E13" s="1">
        <v>0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0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f t="shared" si="0"/>
        <v>17</v>
      </c>
      <c r="X13" s="1">
        <f t="shared" si="1"/>
        <v>2</v>
      </c>
      <c r="Y13" s="15">
        <f t="shared" si="3"/>
        <v>0.89473684210526316</v>
      </c>
      <c r="Z13" s="29">
        <v>0</v>
      </c>
      <c r="AA13" s="29"/>
      <c r="AB13" s="29"/>
      <c r="AC13" s="29"/>
      <c r="AD13" s="29"/>
      <c r="AE13" s="1">
        <f t="shared" si="2"/>
        <v>0</v>
      </c>
      <c r="AF13" s="1"/>
      <c r="AG13" s="1"/>
    </row>
    <row r="14" spans="1:33" ht="15.75" thickBot="1" x14ac:dyDescent="0.3">
      <c r="A14" s="1">
        <v>6</v>
      </c>
      <c r="B14" s="1">
        <v>201247074</v>
      </c>
      <c r="C14" s="11" t="s">
        <v>82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0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0</v>
      </c>
      <c r="W14" s="1">
        <f t="shared" si="0"/>
        <v>17</v>
      </c>
      <c r="X14" s="1">
        <f t="shared" si="1"/>
        <v>2</v>
      </c>
      <c r="Y14" s="15">
        <f t="shared" si="3"/>
        <v>0.89473684210526316</v>
      </c>
      <c r="Z14" s="29">
        <v>0</v>
      </c>
      <c r="AA14" s="29"/>
      <c r="AB14" s="29"/>
      <c r="AC14" s="29"/>
      <c r="AD14" s="29"/>
      <c r="AE14" s="1">
        <f t="shared" si="2"/>
        <v>0</v>
      </c>
      <c r="AF14" s="1"/>
      <c r="AG14" s="1"/>
    </row>
    <row r="15" spans="1:33" ht="15.75" thickBot="1" x14ac:dyDescent="0.3">
      <c r="A15" s="1">
        <v>7</v>
      </c>
      <c r="B15" s="1">
        <v>201246959</v>
      </c>
      <c r="C15" s="11" t="s">
        <v>83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1">
        <f t="shared" si="0"/>
        <v>19</v>
      </c>
      <c r="X15" s="1">
        <f t="shared" si="1"/>
        <v>0</v>
      </c>
      <c r="Y15" s="15">
        <f t="shared" si="3"/>
        <v>1</v>
      </c>
      <c r="Z15" s="29">
        <v>0</v>
      </c>
      <c r="AA15" s="29"/>
      <c r="AB15" s="29"/>
      <c r="AC15" s="29"/>
      <c r="AD15" s="29"/>
      <c r="AE15" s="1">
        <f t="shared" si="2"/>
        <v>0</v>
      </c>
      <c r="AF15" s="1"/>
      <c r="AG15" s="1"/>
    </row>
    <row r="16" spans="1:33" ht="15.75" thickBot="1" x14ac:dyDescent="0.3">
      <c r="A16" s="1">
        <v>8</v>
      </c>
      <c r="B16" s="1">
        <v>201225840</v>
      </c>
      <c r="C16" s="11" t="s">
        <v>84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0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f t="shared" si="0"/>
        <v>18</v>
      </c>
      <c r="X16" s="1">
        <f t="shared" si="1"/>
        <v>1</v>
      </c>
      <c r="Y16" s="15">
        <f t="shared" si="3"/>
        <v>0.94736842105263153</v>
      </c>
      <c r="Z16" s="29">
        <v>1</v>
      </c>
      <c r="AA16" s="29"/>
      <c r="AB16" s="29"/>
      <c r="AC16" s="29"/>
      <c r="AD16" s="29"/>
      <c r="AE16" s="1">
        <f t="shared" si="2"/>
        <v>1</v>
      </c>
      <c r="AF16" s="1"/>
      <c r="AG16" s="1"/>
    </row>
    <row r="17" spans="1:33" ht="15.75" thickBot="1" x14ac:dyDescent="0.3">
      <c r="A17" s="1">
        <v>9</v>
      </c>
      <c r="B17" s="1">
        <v>201232227</v>
      </c>
      <c r="C17" s="11" t="s">
        <v>85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f t="shared" si="0"/>
        <v>19</v>
      </c>
      <c r="X17" s="1">
        <f t="shared" si="1"/>
        <v>0</v>
      </c>
      <c r="Y17" s="15">
        <f t="shared" si="3"/>
        <v>1</v>
      </c>
      <c r="Z17" s="29">
        <v>1</v>
      </c>
      <c r="AA17" s="29"/>
      <c r="AB17" s="29"/>
      <c r="AC17" s="29"/>
      <c r="AD17" s="29"/>
      <c r="AE17" s="1">
        <f t="shared" si="2"/>
        <v>1</v>
      </c>
      <c r="AF17" s="1"/>
      <c r="AG17" s="1">
        <v>2</v>
      </c>
    </row>
    <row r="18" spans="1:33" ht="15.75" thickBot="1" x14ac:dyDescent="0.3">
      <c r="A18" s="1">
        <v>10</v>
      </c>
      <c r="B18" s="1">
        <v>201204229</v>
      </c>
      <c r="C18" s="11" t="s">
        <v>86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>
        <v>1</v>
      </c>
      <c r="V18" s="1">
        <v>1</v>
      </c>
      <c r="W18" s="1">
        <f t="shared" si="0"/>
        <v>19</v>
      </c>
      <c r="X18" s="1">
        <f t="shared" si="1"/>
        <v>0</v>
      </c>
      <c r="Y18" s="15">
        <f t="shared" si="3"/>
        <v>1</v>
      </c>
      <c r="Z18" s="29">
        <v>0</v>
      </c>
      <c r="AA18" s="29"/>
      <c r="AB18" s="29"/>
      <c r="AC18" s="29"/>
      <c r="AD18" s="29"/>
      <c r="AE18" s="1">
        <f t="shared" si="2"/>
        <v>0</v>
      </c>
      <c r="AF18" s="1"/>
      <c r="AG18" s="1">
        <v>1</v>
      </c>
    </row>
    <row r="19" spans="1:33" ht="15.75" thickBot="1" x14ac:dyDescent="0.3">
      <c r="A19" s="1">
        <v>11</v>
      </c>
      <c r="B19" s="1">
        <v>201247223</v>
      </c>
      <c r="C19" s="11" t="s">
        <v>87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f t="shared" si="0"/>
        <v>0</v>
      </c>
      <c r="X19" s="1">
        <f t="shared" si="1"/>
        <v>19</v>
      </c>
      <c r="Y19" s="15">
        <f t="shared" si="3"/>
        <v>0</v>
      </c>
      <c r="Z19" s="29">
        <v>0</v>
      </c>
      <c r="AA19" s="29"/>
      <c r="AB19" s="29"/>
      <c r="AC19" s="29"/>
      <c r="AD19" s="29"/>
      <c r="AE19" s="1">
        <f t="shared" si="2"/>
        <v>0</v>
      </c>
      <c r="AF19" s="1"/>
      <c r="AG19" s="1"/>
    </row>
    <row r="20" spans="1:33" ht="15.75" thickBot="1" x14ac:dyDescent="0.3">
      <c r="A20" s="1">
        <v>12</v>
      </c>
      <c r="B20" s="1">
        <v>201201360</v>
      </c>
      <c r="C20" s="11" t="s">
        <v>88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0</v>
      </c>
      <c r="O20" s="1">
        <v>0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f t="shared" si="0"/>
        <v>17</v>
      </c>
      <c r="X20" s="1">
        <f t="shared" si="1"/>
        <v>2</v>
      </c>
      <c r="Y20" s="15">
        <f t="shared" si="3"/>
        <v>0.89473684210526316</v>
      </c>
      <c r="Z20" s="29">
        <v>1</v>
      </c>
      <c r="AA20" s="29"/>
      <c r="AB20" s="29"/>
      <c r="AC20" s="29"/>
      <c r="AD20" s="29"/>
      <c r="AE20" s="1">
        <f t="shared" si="2"/>
        <v>1</v>
      </c>
      <c r="AF20" s="1"/>
      <c r="AG20" s="1">
        <v>1</v>
      </c>
    </row>
    <row r="21" spans="1:33" ht="15.75" thickBot="1" x14ac:dyDescent="0.3">
      <c r="A21" s="1">
        <v>13</v>
      </c>
      <c r="B21" s="1">
        <v>201232495</v>
      </c>
      <c r="C21" s="11" t="s">
        <v>89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0</v>
      </c>
      <c r="Q21" s="1">
        <v>0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>
        <f t="shared" si="0"/>
        <v>17</v>
      </c>
      <c r="X21" s="1">
        <f t="shared" si="1"/>
        <v>2</v>
      </c>
      <c r="Y21" s="15">
        <f t="shared" si="3"/>
        <v>0.89473684210526316</v>
      </c>
      <c r="Z21" s="29">
        <v>1</v>
      </c>
      <c r="AA21" s="29"/>
      <c r="AB21" s="29"/>
      <c r="AC21" s="29"/>
      <c r="AD21" s="29"/>
      <c r="AE21" s="1">
        <f t="shared" si="2"/>
        <v>1</v>
      </c>
      <c r="AF21" s="1" t="s">
        <v>164</v>
      </c>
      <c r="AG21" s="1">
        <v>1</v>
      </c>
    </row>
    <row r="22" spans="1:33" ht="15.75" thickBot="1" x14ac:dyDescent="0.3">
      <c r="A22" s="1">
        <v>14</v>
      </c>
      <c r="B22" s="1">
        <v>201200590</v>
      </c>
      <c r="C22" s="11" t="s">
        <v>90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0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f t="shared" si="0"/>
        <v>18</v>
      </c>
      <c r="X22" s="1">
        <f t="shared" si="1"/>
        <v>1</v>
      </c>
      <c r="Y22" s="15">
        <f t="shared" si="3"/>
        <v>0.94736842105263153</v>
      </c>
      <c r="Z22" s="29">
        <v>1</v>
      </c>
      <c r="AA22" s="29"/>
      <c r="AB22" s="29"/>
      <c r="AC22" s="29"/>
      <c r="AD22" s="29"/>
      <c r="AE22" s="1">
        <f t="shared" si="2"/>
        <v>1</v>
      </c>
      <c r="AF22" s="1"/>
      <c r="AG22" s="1">
        <v>1</v>
      </c>
    </row>
    <row r="23" spans="1:33" ht="15.75" thickBot="1" x14ac:dyDescent="0.3">
      <c r="A23" s="1">
        <v>15</v>
      </c>
      <c r="B23" s="1">
        <v>201226935</v>
      </c>
      <c r="C23" s="11" t="s">
        <v>91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f t="shared" si="0"/>
        <v>19</v>
      </c>
      <c r="X23" s="1">
        <f t="shared" si="1"/>
        <v>0</v>
      </c>
      <c r="Y23" s="15">
        <f t="shared" si="3"/>
        <v>1</v>
      </c>
      <c r="Z23" s="29">
        <v>1</v>
      </c>
      <c r="AA23" s="29"/>
      <c r="AB23" s="29"/>
      <c r="AC23" s="29"/>
      <c r="AD23" s="29"/>
      <c r="AE23" s="1">
        <f t="shared" si="2"/>
        <v>1</v>
      </c>
      <c r="AF23" s="1"/>
      <c r="AG23" s="1">
        <v>1</v>
      </c>
    </row>
    <row r="24" spans="1:33" ht="15.75" thickBot="1" x14ac:dyDescent="0.3">
      <c r="A24" s="1">
        <v>16</v>
      </c>
      <c r="B24" s="1">
        <v>201219332</v>
      </c>
      <c r="C24" s="11" t="s">
        <v>92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f t="shared" si="0"/>
        <v>19</v>
      </c>
      <c r="X24" s="1">
        <f t="shared" si="1"/>
        <v>0</v>
      </c>
      <c r="Y24" s="15">
        <f t="shared" si="3"/>
        <v>1</v>
      </c>
      <c r="Z24" s="29">
        <v>1</v>
      </c>
      <c r="AA24" s="29"/>
      <c r="AB24" s="29"/>
      <c r="AC24" s="29"/>
      <c r="AD24" s="29"/>
      <c r="AE24" s="1">
        <f t="shared" si="2"/>
        <v>1</v>
      </c>
      <c r="AF24" s="1"/>
      <c r="AG24" s="1"/>
    </row>
    <row r="25" spans="1:33" ht="15.75" thickBot="1" x14ac:dyDescent="0.3">
      <c r="A25" s="1">
        <v>17</v>
      </c>
      <c r="B25" s="1">
        <v>201248177</v>
      </c>
      <c r="C25" s="11" t="s">
        <v>93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>
        <f t="shared" si="0"/>
        <v>19</v>
      </c>
      <c r="X25" s="1">
        <f t="shared" si="1"/>
        <v>0</v>
      </c>
      <c r="Y25" s="15">
        <f t="shared" si="3"/>
        <v>1</v>
      </c>
      <c r="Z25" s="29">
        <v>1</v>
      </c>
      <c r="AA25" s="29"/>
      <c r="AB25" s="29"/>
      <c r="AC25" s="29"/>
      <c r="AD25" s="29"/>
      <c r="AE25" s="1">
        <f t="shared" si="2"/>
        <v>1</v>
      </c>
      <c r="AF25" s="1"/>
      <c r="AG25" s="1">
        <v>1</v>
      </c>
    </row>
    <row r="26" spans="1:33" ht="15.75" thickBot="1" x14ac:dyDescent="0.3">
      <c r="A26" s="1">
        <v>18</v>
      </c>
      <c r="B26" s="1">
        <v>201211065</v>
      </c>
      <c r="C26" s="11" t="s">
        <v>94</v>
      </c>
      <c r="D26" s="1">
        <v>1</v>
      </c>
      <c r="E26" s="1">
        <v>1</v>
      </c>
      <c r="F26" s="1">
        <v>1</v>
      </c>
      <c r="G26" s="1">
        <v>1</v>
      </c>
      <c r="H26" s="1">
        <v>0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>
        <v>1</v>
      </c>
      <c r="V26" s="1">
        <v>1</v>
      </c>
      <c r="W26" s="1">
        <f t="shared" si="0"/>
        <v>18</v>
      </c>
      <c r="X26" s="1">
        <f t="shared" si="1"/>
        <v>1</v>
      </c>
      <c r="Y26" s="15">
        <f t="shared" si="3"/>
        <v>0.94736842105263153</v>
      </c>
      <c r="Z26" s="29">
        <v>1</v>
      </c>
      <c r="AA26" s="29"/>
      <c r="AB26" s="29"/>
      <c r="AC26" s="29"/>
      <c r="AD26" s="29"/>
      <c r="AE26" s="1">
        <f t="shared" si="2"/>
        <v>1</v>
      </c>
      <c r="AF26" s="1"/>
      <c r="AG26" s="1">
        <v>1</v>
      </c>
    </row>
    <row r="27" spans="1:33" ht="15.75" thickBot="1" x14ac:dyDescent="0.3">
      <c r="A27" s="1">
        <v>19</v>
      </c>
      <c r="B27" s="1">
        <v>201248569</v>
      </c>
      <c r="C27" s="11" t="s">
        <v>95</v>
      </c>
      <c r="D27" s="1">
        <v>1</v>
      </c>
      <c r="E27" s="1">
        <v>0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0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0</v>
      </c>
      <c r="W27" s="1">
        <f t="shared" si="0"/>
        <v>16</v>
      </c>
      <c r="X27" s="1">
        <f t="shared" si="1"/>
        <v>3</v>
      </c>
      <c r="Y27" s="15">
        <f t="shared" si="3"/>
        <v>0.84210526315789469</v>
      </c>
      <c r="Z27" s="29">
        <v>0</v>
      </c>
      <c r="AA27" s="29"/>
      <c r="AB27" s="29"/>
      <c r="AC27" s="29"/>
      <c r="AD27" s="29"/>
      <c r="AE27" s="1">
        <f t="shared" si="2"/>
        <v>0</v>
      </c>
      <c r="AF27" s="1"/>
      <c r="AG27" s="1"/>
    </row>
    <row r="28" spans="1:33" ht="15.75" thickBot="1" x14ac:dyDescent="0.3">
      <c r="A28" s="1">
        <v>20</v>
      </c>
      <c r="B28" s="1">
        <v>201249238</v>
      </c>
      <c r="C28" s="11" t="s">
        <v>96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f t="shared" si="0"/>
        <v>19</v>
      </c>
      <c r="X28" s="1">
        <f t="shared" si="1"/>
        <v>0</v>
      </c>
      <c r="Y28" s="15">
        <f t="shared" si="3"/>
        <v>1</v>
      </c>
      <c r="Z28" s="29">
        <v>1</v>
      </c>
      <c r="AA28" s="29"/>
      <c r="AB28" s="29"/>
      <c r="AC28" s="29"/>
      <c r="AD28" s="29"/>
      <c r="AE28" s="1">
        <f t="shared" si="2"/>
        <v>1</v>
      </c>
      <c r="AF28" s="1"/>
      <c r="AG28" s="1"/>
    </row>
    <row r="29" spans="1:33" ht="15.75" thickBot="1" x14ac:dyDescent="0.3">
      <c r="A29" s="1">
        <v>21</v>
      </c>
      <c r="B29" s="1">
        <v>201201211</v>
      </c>
      <c r="C29" s="11" t="s">
        <v>97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>
        <v>1</v>
      </c>
      <c r="V29" s="1">
        <v>1</v>
      </c>
      <c r="W29" s="1">
        <f t="shared" si="0"/>
        <v>19</v>
      </c>
      <c r="X29" s="1">
        <f t="shared" si="1"/>
        <v>0</v>
      </c>
      <c r="Y29" s="15">
        <f t="shared" si="3"/>
        <v>1</v>
      </c>
      <c r="Z29" s="29">
        <v>1</v>
      </c>
      <c r="AA29" s="29"/>
      <c r="AB29" s="29"/>
      <c r="AC29" s="29"/>
      <c r="AD29" s="29"/>
      <c r="AE29" s="1">
        <f t="shared" si="2"/>
        <v>1</v>
      </c>
      <c r="AF29" s="1"/>
      <c r="AG29" s="1">
        <v>1</v>
      </c>
    </row>
    <row r="30" spans="1:33" ht="15.75" thickBot="1" x14ac:dyDescent="0.3">
      <c r="A30" s="1">
        <v>22</v>
      </c>
      <c r="B30" s="1">
        <v>201212439</v>
      </c>
      <c r="C30" s="11" t="s">
        <v>98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f t="shared" si="0"/>
        <v>19</v>
      </c>
      <c r="X30" s="1">
        <f t="shared" si="1"/>
        <v>0</v>
      </c>
      <c r="Y30" s="15">
        <f t="shared" si="3"/>
        <v>1</v>
      </c>
      <c r="Z30" s="29">
        <v>1</v>
      </c>
      <c r="AA30" s="29"/>
      <c r="AB30" s="29"/>
      <c r="AC30" s="29"/>
      <c r="AD30" s="29"/>
      <c r="AE30" s="1">
        <f t="shared" si="2"/>
        <v>1</v>
      </c>
      <c r="AF30" s="1"/>
      <c r="AG30" s="1">
        <v>1</v>
      </c>
    </row>
    <row r="31" spans="1:33" ht="15.75" thickBot="1" x14ac:dyDescent="0.3">
      <c r="A31" s="1">
        <v>23</v>
      </c>
      <c r="B31" s="1">
        <v>201248922</v>
      </c>
      <c r="C31" s="11" t="s">
        <v>99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0</v>
      </c>
      <c r="P31" s="1">
        <v>1</v>
      </c>
      <c r="Q31" s="1">
        <v>1</v>
      </c>
      <c r="R31" s="1">
        <v>1</v>
      </c>
      <c r="S31" s="1">
        <v>1</v>
      </c>
      <c r="T31" s="1">
        <v>1</v>
      </c>
      <c r="U31" s="1">
        <v>1</v>
      </c>
      <c r="V31" s="1">
        <v>1</v>
      </c>
      <c r="W31" s="1">
        <f t="shared" si="0"/>
        <v>18</v>
      </c>
      <c r="X31" s="1">
        <f t="shared" si="1"/>
        <v>1</v>
      </c>
      <c r="Y31" s="15">
        <f t="shared" si="3"/>
        <v>0.94736842105263153</v>
      </c>
      <c r="Z31" s="29">
        <v>1</v>
      </c>
      <c r="AA31" s="29"/>
      <c r="AB31" s="29"/>
      <c r="AC31" s="29"/>
      <c r="AD31" s="29"/>
      <c r="AE31" s="1">
        <f t="shared" si="2"/>
        <v>1</v>
      </c>
      <c r="AF31" s="1" t="s">
        <v>164</v>
      </c>
      <c r="AG31" s="1">
        <v>1</v>
      </c>
    </row>
    <row r="32" spans="1:33" ht="15.75" thickBot="1" x14ac:dyDescent="0.3">
      <c r="A32" s="1">
        <v>24</v>
      </c>
      <c r="B32" s="1">
        <v>201226187</v>
      </c>
      <c r="C32" s="11" t="s">
        <v>100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>
        <v>1</v>
      </c>
      <c r="V32" s="1">
        <v>1</v>
      </c>
      <c r="W32" s="1">
        <f t="shared" si="0"/>
        <v>19</v>
      </c>
      <c r="X32" s="1">
        <f t="shared" si="1"/>
        <v>0</v>
      </c>
      <c r="Y32" s="15">
        <f t="shared" si="3"/>
        <v>1</v>
      </c>
      <c r="Z32" s="29">
        <v>1</v>
      </c>
      <c r="AA32" s="29"/>
      <c r="AB32" s="29"/>
      <c r="AC32" s="29"/>
      <c r="AD32" s="29"/>
      <c r="AE32" s="1">
        <f t="shared" si="2"/>
        <v>1</v>
      </c>
      <c r="AF32" s="1"/>
      <c r="AG32" s="1">
        <v>1</v>
      </c>
    </row>
    <row r="33" spans="1:33" ht="15.75" thickBot="1" x14ac:dyDescent="0.3">
      <c r="A33" s="1">
        <v>25</v>
      </c>
      <c r="B33" s="1">
        <v>201249393</v>
      </c>
      <c r="C33" s="11" t="s">
        <v>101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  <c r="S33" s="1">
        <v>1</v>
      </c>
      <c r="T33" s="1">
        <v>1</v>
      </c>
      <c r="U33" s="1">
        <v>1</v>
      </c>
      <c r="V33" s="1">
        <v>1</v>
      </c>
      <c r="W33" s="1">
        <f t="shared" si="0"/>
        <v>19</v>
      </c>
      <c r="X33" s="1">
        <f t="shared" si="1"/>
        <v>0</v>
      </c>
      <c r="Y33" s="15">
        <f t="shared" si="3"/>
        <v>1</v>
      </c>
      <c r="Z33" s="29">
        <v>0</v>
      </c>
      <c r="AA33" s="29">
        <v>1</v>
      </c>
      <c r="AB33" s="29"/>
      <c r="AC33" s="29"/>
      <c r="AD33" s="29"/>
      <c r="AE33" s="1">
        <f t="shared" si="2"/>
        <v>1</v>
      </c>
      <c r="AF33" s="1"/>
      <c r="AG33" s="1"/>
    </row>
    <row r="34" spans="1:33" ht="15.75" thickBot="1" x14ac:dyDescent="0.3">
      <c r="A34" s="1">
        <v>26</v>
      </c>
      <c r="B34" s="1">
        <v>201239710</v>
      </c>
      <c r="C34" s="11" t="s">
        <v>102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>
        <v>0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f t="shared" si="0"/>
        <v>18</v>
      </c>
      <c r="X34" s="1">
        <f t="shared" si="1"/>
        <v>1</v>
      </c>
      <c r="Y34" s="15">
        <f t="shared" si="3"/>
        <v>0.94736842105263153</v>
      </c>
      <c r="Z34" s="29">
        <v>1</v>
      </c>
      <c r="AA34" s="29"/>
      <c r="AB34" s="29"/>
      <c r="AC34" s="29"/>
      <c r="AD34" s="29"/>
      <c r="AE34" s="1">
        <f t="shared" si="2"/>
        <v>1</v>
      </c>
      <c r="AF34" s="1" t="s">
        <v>164</v>
      </c>
      <c r="AG34" s="1">
        <v>2</v>
      </c>
    </row>
    <row r="40" spans="1:33" x14ac:dyDescent="0.2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</row>
  </sheetData>
  <mergeCells count="40">
    <mergeCell ref="AE7:AE8"/>
    <mergeCell ref="AF7:AF8"/>
    <mergeCell ref="R2:R8"/>
    <mergeCell ref="S2:S8"/>
    <mergeCell ref="W7:W8"/>
    <mergeCell ref="X7:X8"/>
    <mergeCell ref="Y7:Y8"/>
    <mergeCell ref="V2:V8"/>
    <mergeCell ref="O2:O8"/>
    <mergeCell ref="P2:P8"/>
    <mergeCell ref="A40:AG40"/>
    <mergeCell ref="A4:B4"/>
    <mergeCell ref="A5:B5"/>
    <mergeCell ref="A6:B6"/>
    <mergeCell ref="A7:A8"/>
    <mergeCell ref="B7:B8"/>
    <mergeCell ref="C7:C8"/>
    <mergeCell ref="Z2:Z8"/>
    <mergeCell ref="AA2:AA8"/>
    <mergeCell ref="AB2:AB8"/>
    <mergeCell ref="AC2:AC8"/>
    <mergeCell ref="AD2:AD8"/>
    <mergeCell ref="AG2:AG8"/>
    <mergeCell ref="Q2:Q8"/>
    <mergeCell ref="A1:C3"/>
    <mergeCell ref="D1:Y1"/>
    <mergeCell ref="Z1:AE1"/>
    <mergeCell ref="D2:D8"/>
    <mergeCell ref="E2:E8"/>
    <mergeCell ref="F2:F8"/>
    <mergeCell ref="G2:G8"/>
    <mergeCell ref="H2:H8"/>
    <mergeCell ref="I2:I8"/>
    <mergeCell ref="J2:J8"/>
    <mergeCell ref="T2:T8"/>
    <mergeCell ref="U2:U8"/>
    <mergeCell ref="K2:K8"/>
    <mergeCell ref="L2:L8"/>
    <mergeCell ref="M2:M8"/>
    <mergeCell ref="N2:N8"/>
  </mergeCells>
  <conditionalFormatting sqref="Y9:Y34">
    <cfRule type="cellIs" dxfId="9" priority="1" operator="lessThan">
      <formula>0.8</formula>
    </cfRule>
  </conditionalFormatting>
  <pageMargins left="0.7" right="0.7" top="0.96875" bottom="0.75" header="0.3" footer="0.3"/>
  <pageSetup scale="73" orientation="landscape" verticalDpi="300" r:id="rId1"/>
  <headerFooter scaleWithDoc="0" alignWithMargins="0">
    <oddHeader>&amp;C&amp;G</oddHeader>
    <oddFooter xml:space="preserve">&amp;LAv.2 Sur #519 Col. Centro Ciudad Serdán Pue., Tel. 01 (245) 45 2 25 90. Correo electrónico. dir.lazaroextserdan@hotmail.com
&amp;R
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2"/>
  <sheetViews>
    <sheetView topLeftCell="B9" zoomScaleNormal="100" zoomScalePageLayoutView="80" workbookViewId="0">
      <selection activeCell="K32" sqref="K32"/>
    </sheetView>
  </sheetViews>
  <sheetFormatPr baseColWidth="10" defaultRowHeight="15" x14ac:dyDescent="0.25"/>
  <cols>
    <col min="1" max="1" width="3.5703125" bestFit="1" customWidth="1"/>
    <col min="2" max="2" width="10.85546875" bestFit="1" customWidth="1"/>
    <col min="3" max="3" width="42.140625" bestFit="1" customWidth="1"/>
    <col min="4" max="4" width="10.140625" customWidth="1"/>
    <col min="5" max="5" width="9.28515625" hidden="1" customWidth="1"/>
    <col min="6" max="7" width="9.28515625" customWidth="1"/>
    <col min="8" max="8" width="6.5703125" customWidth="1"/>
    <col min="9" max="9" width="12" bestFit="1" customWidth="1"/>
    <col min="10" max="10" width="7" customWidth="1"/>
    <col min="11" max="11" width="13.7109375" bestFit="1" customWidth="1"/>
    <col min="12" max="12" width="8.5703125" customWidth="1"/>
    <col min="13" max="13" width="10.7109375" customWidth="1"/>
  </cols>
  <sheetData>
    <row r="1" spans="1:17" ht="15.75" thickBot="1" x14ac:dyDescent="0.3">
      <c r="A1" s="115" t="s">
        <v>32</v>
      </c>
      <c r="B1" s="116"/>
      <c r="C1" s="21" t="s">
        <v>33</v>
      </c>
      <c r="D1" s="100"/>
      <c r="E1" s="100"/>
      <c r="F1" s="100"/>
      <c r="G1" s="100"/>
      <c r="H1" s="100"/>
      <c r="I1" s="100"/>
      <c r="P1" s="98" t="s">
        <v>121</v>
      </c>
      <c r="Q1" s="98"/>
    </row>
    <row r="2" spans="1:17" ht="15.75" thickBot="1" x14ac:dyDescent="0.3">
      <c r="A2" s="117" t="s">
        <v>34</v>
      </c>
      <c r="B2" s="118"/>
      <c r="C2" s="21" t="s">
        <v>116</v>
      </c>
      <c r="D2" s="101"/>
      <c r="E2" s="101"/>
      <c r="F2" s="101"/>
      <c r="G2" s="101"/>
      <c r="H2" s="101"/>
      <c r="I2" s="101"/>
      <c r="J2" s="110" t="s">
        <v>112</v>
      </c>
      <c r="K2" s="110"/>
      <c r="L2" s="110"/>
      <c r="M2" s="111"/>
      <c r="N2" s="112"/>
      <c r="O2" s="113"/>
      <c r="P2" s="98"/>
      <c r="Q2" s="98"/>
    </row>
    <row r="3" spans="1:17" ht="15.75" thickBot="1" x14ac:dyDescent="0.3">
      <c r="A3" s="119" t="s">
        <v>35</v>
      </c>
      <c r="B3" s="119"/>
      <c r="C3" s="61">
        <v>1</v>
      </c>
      <c r="D3" s="102" t="s">
        <v>110</v>
      </c>
      <c r="E3" s="100"/>
      <c r="F3" s="100"/>
      <c r="G3" s="100"/>
      <c r="H3" s="100"/>
      <c r="I3" s="100"/>
      <c r="P3" s="99"/>
      <c r="Q3" s="99"/>
    </row>
    <row r="4" spans="1:17" ht="15" customHeight="1" thickBot="1" x14ac:dyDescent="0.3">
      <c r="A4" s="121" t="s">
        <v>111</v>
      </c>
      <c r="B4" s="122"/>
      <c r="C4" s="23"/>
      <c r="D4" s="105" t="s">
        <v>45</v>
      </c>
      <c r="E4" s="105"/>
      <c r="F4" s="105"/>
      <c r="G4" s="105"/>
      <c r="H4" s="106"/>
      <c r="I4" s="107" t="s">
        <v>46</v>
      </c>
      <c r="J4" s="109"/>
      <c r="K4" s="107" t="s">
        <v>31</v>
      </c>
      <c r="L4" s="109"/>
      <c r="M4" s="107" t="s">
        <v>44</v>
      </c>
      <c r="N4" s="109"/>
      <c r="O4" s="103"/>
      <c r="P4" s="104"/>
      <c r="Q4" s="104"/>
    </row>
    <row r="5" spans="1:17" x14ac:dyDescent="0.25">
      <c r="A5" s="114" t="s">
        <v>36</v>
      </c>
      <c r="B5" s="120" t="s">
        <v>37</v>
      </c>
      <c r="C5" s="114" t="s">
        <v>38</v>
      </c>
      <c r="D5" s="107"/>
      <c r="E5" s="108"/>
      <c r="F5" s="108"/>
      <c r="G5" s="108"/>
      <c r="H5" s="109"/>
      <c r="I5" s="17" t="s">
        <v>109</v>
      </c>
      <c r="J5" s="5">
        <v>6</v>
      </c>
      <c r="K5" s="18"/>
      <c r="L5" s="19">
        <v>1</v>
      </c>
      <c r="M5" s="123" t="s">
        <v>47</v>
      </c>
      <c r="N5" s="27" t="s">
        <v>48</v>
      </c>
      <c r="O5" s="84" t="s">
        <v>49</v>
      </c>
      <c r="P5" s="84" t="s">
        <v>40</v>
      </c>
      <c r="Q5" s="125" t="s">
        <v>108</v>
      </c>
    </row>
    <row r="6" spans="1:17" x14ac:dyDescent="0.25">
      <c r="A6" s="114"/>
      <c r="B6" s="120"/>
      <c r="C6" s="114"/>
      <c r="D6" s="7" t="s">
        <v>51</v>
      </c>
      <c r="E6" s="7" t="s">
        <v>51</v>
      </c>
      <c r="F6" s="7" t="s">
        <v>144</v>
      </c>
      <c r="G6" s="7"/>
      <c r="H6" s="8">
        <v>0.4</v>
      </c>
      <c r="I6" s="7" t="s">
        <v>52</v>
      </c>
      <c r="J6" s="8">
        <v>0.4</v>
      </c>
      <c r="K6" s="60" t="s">
        <v>47</v>
      </c>
      <c r="L6" s="9">
        <v>0.2</v>
      </c>
      <c r="M6" s="124"/>
      <c r="N6" s="28" t="s">
        <v>53</v>
      </c>
      <c r="O6" s="97"/>
      <c r="P6" s="97"/>
      <c r="Q6" s="126"/>
    </row>
    <row r="7" spans="1:17" ht="15.75" thickBot="1" x14ac:dyDescent="0.3">
      <c r="A7" s="1">
        <v>1</v>
      </c>
      <c r="B7" s="1">
        <v>201210901</v>
      </c>
      <c r="C7" s="11" t="s">
        <v>77</v>
      </c>
      <c r="D7" s="1">
        <v>10</v>
      </c>
      <c r="E7" s="1"/>
      <c r="F7" s="1">
        <v>10.5</v>
      </c>
      <c r="G7" s="1">
        <f>F7/15*10</f>
        <v>7</v>
      </c>
      <c r="H7" s="10">
        <f>SUM(D7,G7,'2C-tres(A)'!AG9)*2/10</f>
        <v>3.6</v>
      </c>
      <c r="I7" s="1">
        <v>6</v>
      </c>
      <c r="J7" s="10">
        <f>I7*4/$J$5</f>
        <v>4</v>
      </c>
      <c r="K7" s="1">
        <f>'2C-tres(A)'!AE9</f>
        <v>1</v>
      </c>
      <c r="L7" s="10">
        <f>K7*2/$L$5</f>
        <v>2</v>
      </c>
      <c r="M7" s="1">
        <f>SUM(H7,J7,L7)</f>
        <v>9.6</v>
      </c>
      <c r="N7" s="10">
        <f>IF(M7&lt;6,ROUNDDOWN(M7,0),ROUND(M7,0))</f>
        <v>10</v>
      </c>
      <c r="O7" s="1">
        <f>'2C-tres(A)'!W9</f>
        <v>19</v>
      </c>
      <c r="P7" s="1">
        <f>'2C-tres(A)'!X9</f>
        <v>0</v>
      </c>
      <c r="Q7" s="53">
        <f>'2C-tres(A)'!Y9</f>
        <v>1</v>
      </c>
    </row>
    <row r="8" spans="1:17" ht="15.75" thickBot="1" x14ac:dyDescent="0.3">
      <c r="A8" s="1">
        <v>2</v>
      </c>
      <c r="B8" s="1">
        <v>201246260</v>
      </c>
      <c r="C8" s="11" t="s">
        <v>78</v>
      </c>
      <c r="D8" s="1">
        <v>10</v>
      </c>
      <c r="E8" s="1"/>
      <c r="F8" s="1">
        <v>12.5</v>
      </c>
      <c r="G8" s="1">
        <f t="shared" ref="G8:G32" si="0">F8/15*10</f>
        <v>8.3333333333333339</v>
      </c>
      <c r="H8" s="10">
        <f>SUM(D8,G8,'2C-tres(A)'!AG10)*2/10</f>
        <v>3.8666666666666671</v>
      </c>
      <c r="I8" s="1">
        <v>6</v>
      </c>
      <c r="J8" s="10">
        <f t="shared" ref="J8:J32" si="1">I8*4/$J$5</f>
        <v>4</v>
      </c>
      <c r="K8" s="1">
        <f>'2C-tres(A)'!AE10</f>
        <v>1</v>
      </c>
      <c r="L8" s="10">
        <f t="shared" ref="L8:L32" si="2">K8*2/$L$5</f>
        <v>2</v>
      </c>
      <c r="M8" s="1">
        <f t="shared" ref="M8:M32" si="3">SUM(H8,J8,L8)</f>
        <v>9.8666666666666671</v>
      </c>
      <c r="N8" s="10">
        <f t="shared" ref="N8:N32" si="4">IF(M8&lt;6,ROUNDDOWN(M8,0),ROUND(M8,0))</f>
        <v>10</v>
      </c>
      <c r="O8" s="1">
        <f>'2C-tres(A)'!W10</f>
        <v>18</v>
      </c>
      <c r="P8" s="1">
        <f>'2C-tres(A)'!X10</f>
        <v>1</v>
      </c>
      <c r="Q8" s="53">
        <f>'2C-tres(A)'!Y10</f>
        <v>0.94736842105263153</v>
      </c>
    </row>
    <row r="9" spans="1:17" ht="15.75" thickBot="1" x14ac:dyDescent="0.3">
      <c r="A9" s="1">
        <v>3</v>
      </c>
      <c r="B9" s="1">
        <v>201248901</v>
      </c>
      <c r="C9" s="11" t="s">
        <v>79</v>
      </c>
      <c r="D9" s="1">
        <v>0</v>
      </c>
      <c r="E9" s="1"/>
      <c r="F9" s="1">
        <v>11.5</v>
      </c>
      <c r="G9" s="1">
        <f t="shared" si="0"/>
        <v>7.666666666666667</v>
      </c>
      <c r="H9" s="10">
        <f>SUM(D9,G9,'2C-tres(A)'!AG11)*2/10</f>
        <v>1.5333333333333334</v>
      </c>
      <c r="I9" s="1">
        <v>1</v>
      </c>
      <c r="J9" s="10">
        <f t="shared" si="1"/>
        <v>0.66666666666666663</v>
      </c>
      <c r="K9" s="1">
        <f>'2C-tres(A)'!AE11</f>
        <v>1</v>
      </c>
      <c r="L9" s="10">
        <f t="shared" si="2"/>
        <v>2</v>
      </c>
      <c r="M9" s="1">
        <f t="shared" si="3"/>
        <v>4.2</v>
      </c>
      <c r="N9" s="10">
        <f t="shared" si="4"/>
        <v>4</v>
      </c>
      <c r="O9" s="1">
        <f>'2C-tres(A)'!W11</f>
        <v>15</v>
      </c>
      <c r="P9" s="1">
        <f>'2C-tres(A)'!X11</f>
        <v>4</v>
      </c>
      <c r="Q9" s="53">
        <f>'2C-tres(A)'!Y11</f>
        <v>0.78947368421052633</v>
      </c>
    </row>
    <row r="10" spans="1:17" ht="15.75" thickBot="1" x14ac:dyDescent="0.3">
      <c r="A10" s="1">
        <v>4</v>
      </c>
      <c r="B10" s="1">
        <v>201207935</v>
      </c>
      <c r="C10" s="11" t="s">
        <v>80</v>
      </c>
      <c r="D10" s="1">
        <v>10</v>
      </c>
      <c r="E10" s="1"/>
      <c r="F10" s="1">
        <v>13</v>
      </c>
      <c r="G10" s="1">
        <f t="shared" si="0"/>
        <v>8.6666666666666679</v>
      </c>
      <c r="H10" s="10">
        <f>SUM(D10,G10,'2C-tres(A)'!AG12)*2/10</f>
        <v>4.1333333333333337</v>
      </c>
      <c r="I10" s="1">
        <v>6</v>
      </c>
      <c r="J10" s="10">
        <f t="shared" si="1"/>
        <v>4</v>
      </c>
      <c r="K10" s="1">
        <f>'2C-tres(A)'!AE12</f>
        <v>1</v>
      </c>
      <c r="L10" s="10">
        <f t="shared" si="2"/>
        <v>2</v>
      </c>
      <c r="M10" s="1">
        <f t="shared" si="3"/>
        <v>10.133333333333333</v>
      </c>
      <c r="N10" s="10">
        <f t="shared" si="4"/>
        <v>10</v>
      </c>
      <c r="O10" s="1">
        <f>'2C-tres(A)'!W12</f>
        <v>18</v>
      </c>
      <c r="P10" s="1">
        <f>'2C-tres(A)'!X12</f>
        <v>1</v>
      </c>
      <c r="Q10" s="53">
        <f>'2C-tres(A)'!Y12</f>
        <v>0.94736842105263153</v>
      </c>
    </row>
    <row r="11" spans="1:17" ht="15.75" thickBot="1" x14ac:dyDescent="0.3">
      <c r="A11" s="1">
        <v>5</v>
      </c>
      <c r="B11" s="1">
        <v>201225802</v>
      </c>
      <c r="C11" s="11" t="s">
        <v>81</v>
      </c>
      <c r="D11" s="1">
        <v>8</v>
      </c>
      <c r="E11" s="1"/>
      <c r="F11" s="1">
        <v>7</v>
      </c>
      <c r="G11" s="1">
        <f t="shared" si="0"/>
        <v>4.666666666666667</v>
      </c>
      <c r="H11" s="10">
        <f>SUM(D11,G11,'2C-tres(A)'!AG13)*2/10</f>
        <v>2.5333333333333337</v>
      </c>
      <c r="I11" s="1">
        <v>6</v>
      </c>
      <c r="J11" s="10">
        <f t="shared" si="1"/>
        <v>4</v>
      </c>
      <c r="K11" s="1">
        <v>0.5</v>
      </c>
      <c r="L11" s="10">
        <f t="shared" si="2"/>
        <v>1</v>
      </c>
      <c r="M11" s="1">
        <f t="shared" si="3"/>
        <v>7.5333333333333332</v>
      </c>
      <c r="N11" s="10">
        <f t="shared" si="4"/>
        <v>8</v>
      </c>
      <c r="O11" s="1">
        <f>'2C-tres(A)'!W13</f>
        <v>17</v>
      </c>
      <c r="P11" s="1">
        <f>'2C-tres(A)'!X13</f>
        <v>2</v>
      </c>
      <c r="Q11" s="53">
        <f>'2C-tres(A)'!Y13</f>
        <v>0.89473684210526316</v>
      </c>
    </row>
    <row r="12" spans="1:17" ht="15.75" thickBot="1" x14ac:dyDescent="0.3">
      <c r="A12" s="1">
        <v>6</v>
      </c>
      <c r="B12" s="1">
        <v>201247074</v>
      </c>
      <c r="C12" s="11" t="s">
        <v>82</v>
      </c>
      <c r="D12" s="1">
        <v>8.5</v>
      </c>
      <c r="E12" s="1"/>
      <c r="F12" s="1">
        <v>11</v>
      </c>
      <c r="G12" s="1">
        <f t="shared" si="0"/>
        <v>7.333333333333333</v>
      </c>
      <c r="H12" s="10">
        <f>SUM(D12,G12,'2C-tres(A)'!AG14)*2/10</f>
        <v>3.1666666666666665</v>
      </c>
      <c r="I12" s="1">
        <v>4</v>
      </c>
      <c r="J12" s="10">
        <f t="shared" si="1"/>
        <v>2.6666666666666665</v>
      </c>
      <c r="K12" s="1">
        <v>0.5</v>
      </c>
      <c r="L12" s="10">
        <f t="shared" si="2"/>
        <v>1</v>
      </c>
      <c r="M12" s="1">
        <f t="shared" si="3"/>
        <v>6.833333333333333</v>
      </c>
      <c r="N12" s="10">
        <f t="shared" si="4"/>
        <v>7</v>
      </c>
      <c r="O12" s="1">
        <f>'2C-tres(A)'!W14</f>
        <v>17</v>
      </c>
      <c r="P12" s="1">
        <f>'2C-tres(A)'!X14</f>
        <v>2</v>
      </c>
      <c r="Q12" s="53">
        <f>'2C-tres(A)'!Y14</f>
        <v>0.89473684210526316</v>
      </c>
    </row>
    <row r="13" spans="1:17" ht="15.75" thickBot="1" x14ac:dyDescent="0.3">
      <c r="A13" s="1">
        <v>7</v>
      </c>
      <c r="B13" s="1">
        <v>201246959</v>
      </c>
      <c r="C13" s="11" t="s">
        <v>83</v>
      </c>
      <c r="D13" s="1">
        <v>10</v>
      </c>
      <c r="E13" s="1"/>
      <c r="F13" s="1">
        <v>9.5</v>
      </c>
      <c r="G13" s="1">
        <f t="shared" si="0"/>
        <v>6.333333333333333</v>
      </c>
      <c r="H13" s="10">
        <f>SUM(D13,G13,'2C-tres(A)'!AG15)*2/10</f>
        <v>3.2666666666666666</v>
      </c>
      <c r="I13" s="1">
        <v>6</v>
      </c>
      <c r="J13" s="10">
        <f t="shared" si="1"/>
        <v>4</v>
      </c>
      <c r="K13" s="1">
        <v>0.5</v>
      </c>
      <c r="L13" s="10">
        <f t="shared" si="2"/>
        <v>1</v>
      </c>
      <c r="M13" s="1">
        <f t="shared" si="3"/>
        <v>8.2666666666666657</v>
      </c>
      <c r="N13" s="10">
        <f t="shared" si="4"/>
        <v>8</v>
      </c>
      <c r="O13" s="1">
        <f>'2C-tres(A)'!W15</f>
        <v>19</v>
      </c>
      <c r="P13" s="1">
        <f>'2C-tres(A)'!X15</f>
        <v>0</v>
      </c>
      <c r="Q13" s="53">
        <f>'2C-tres(A)'!Y15</f>
        <v>1</v>
      </c>
    </row>
    <row r="14" spans="1:17" ht="15.75" thickBot="1" x14ac:dyDescent="0.3">
      <c r="A14" s="1">
        <v>8</v>
      </c>
      <c r="B14" s="1">
        <v>201225840</v>
      </c>
      <c r="C14" s="11" t="s">
        <v>84</v>
      </c>
      <c r="D14" s="1">
        <v>10</v>
      </c>
      <c r="E14" s="1"/>
      <c r="F14" s="1">
        <v>11.5</v>
      </c>
      <c r="G14" s="1">
        <f t="shared" si="0"/>
        <v>7.666666666666667</v>
      </c>
      <c r="H14" s="10">
        <f>SUM(D14,G14,'2C-tres(A)'!AG16)*2/10</f>
        <v>3.5333333333333337</v>
      </c>
      <c r="I14" s="1">
        <v>5</v>
      </c>
      <c r="J14" s="10">
        <f t="shared" si="1"/>
        <v>3.3333333333333335</v>
      </c>
      <c r="K14" s="1">
        <f>'2C-tres(A)'!AE16</f>
        <v>1</v>
      </c>
      <c r="L14" s="10">
        <f t="shared" si="2"/>
        <v>2</v>
      </c>
      <c r="M14" s="1">
        <f t="shared" si="3"/>
        <v>8.8666666666666671</v>
      </c>
      <c r="N14" s="10">
        <f t="shared" si="4"/>
        <v>9</v>
      </c>
      <c r="O14" s="1">
        <f>'2C-tres(A)'!W16</f>
        <v>18</v>
      </c>
      <c r="P14" s="1">
        <f>'2C-tres(A)'!X16</f>
        <v>1</v>
      </c>
      <c r="Q14" s="53">
        <f>'2C-tres(A)'!Y16</f>
        <v>0.94736842105263153</v>
      </c>
    </row>
    <row r="15" spans="1:17" ht="15.75" thickBot="1" x14ac:dyDescent="0.3">
      <c r="A15" s="1">
        <v>9</v>
      </c>
      <c r="B15" s="1">
        <v>201232227</v>
      </c>
      <c r="C15" s="11" t="s">
        <v>85</v>
      </c>
      <c r="D15" s="1">
        <v>10</v>
      </c>
      <c r="E15" s="1"/>
      <c r="F15" s="1">
        <v>13</v>
      </c>
      <c r="G15" s="1">
        <f t="shared" si="0"/>
        <v>8.6666666666666679</v>
      </c>
      <c r="H15" s="10">
        <f>SUM(D15,G15,'2C-tres(A)'!AG17)*2/10</f>
        <v>4.1333333333333337</v>
      </c>
      <c r="I15" s="1">
        <v>7</v>
      </c>
      <c r="J15" s="10">
        <f t="shared" si="1"/>
        <v>4.666666666666667</v>
      </c>
      <c r="K15" s="1">
        <f>'2C-tres(A)'!AE17</f>
        <v>1</v>
      </c>
      <c r="L15" s="10">
        <f t="shared" si="2"/>
        <v>2</v>
      </c>
      <c r="M15" s="1">
        <f t="shared" si="3"/>
        <v>10.8</v>
      </c>
      <c r="N15" s="10">
        <v>10</v>
      </c>
      <c r="O15" s="1">
        <f>'2C-tres(A)'!W17</f>
        <v>19</v>
      </c>
      <c r="P15" s="1">
        <f>'2C-tres(A)'!X17</f>
        <v>0</v>
      </c>
      <c r="Q15" s="53">
        <f>'2C-tres(A)'!Y17</f>
        <v>1</v>
      </c>
    </row>
    <row r="16" spans="1:17" ht="15.75" thickBot="1" x14ac:dyDescent="0.3">
      <c r="A16" s="1">
        <v>10</v>
      </c>
      <c r="B16" s="1">
        <v>201204229</v>
      </c>
      <c r="C16" s="11" t="s">
        <v>86</v>
      </c>
      <c r="D16" s="1">
        <v>10</v>
      </c>
      <c r="E16" s="1"/>
      <c r="F16" s="1">
        <v>8</v>
      </c>
      <c r="G16" s="1">
        <f t="shared" si="0"/>
        <v>5.333333333333333</v>
      </c>
      <c r="H16" s="10">
        <f>SUM(D16,G16,'2C-tres(A)'!AG18)*2/10</f>
        <v>3.2666666666666666</v>
      </c>
      <c r="I16" s="1">
        <v>6</v>
      </c>
      <c r="J16" s="10">
        <f t="shared" si="1"/>
        <v>4</v>
      </c>
      <c r="K16" s="1">
        <v>0.5</v>
      </c>
      <c r="L16" s="10">
        <f t="shared" si="2"/>
        <v>1</v>
      </c>
      <c r="M16" s="1">
        <f t="shared" si="3"/>
        <v>8.2666666666666657</v>
      </c>
      <c r="N16" s="10">
        <f t="shared" si="4"/>
        <v>8</v>
      </c>
      <c r="O16" s="1">
        <f>'2C-tres(A)'!W18</f>
        <v>19</v>
      </c>
      <c r="P16" s="1">
        <f>'2C-tres(A)'!X18</f>
        <v>0</v>
      </c>
      <c r="Q16" s="53">
        <f>'2C-tres(A)'!Y18</f>
        <v>1</v>
      </c>
    </row>
    <row r="17" spans="1:17" ht="15.75" thickBot="1" x14ac:dyDescent="0.3">
      <c r="A17" s="1">
        <v>11</v>
      </c>
      <c r="B17" s="1">
        <v>201247223</v>
      </c>
      <c r="C17" s="11" t="s">
        <v>87</v>
      </c>
      <c r="D17" s="1">
        <v>0</v>
      </c>
      <c r="E17" s="1"/>
      <c r="F17" s="1">
        <v>0</v>
      </c>
      <c r="G17" s="1">
        <f t="shared" si="0"/>
        <v>0</v>
      </c>
      <c r="H17" s="10">
        <f>SUM(D17,G17,'2C-tres(A)'!AG19)*2/10</f>
        <v>0</v>
      </c>
      <c r="I17" s="1">
        <v>0</v>
      </c>
      <c r="J17" s="10">
        <f t="shared" si="1"/>
        <v>0</v>
      </c>
      <c r="K17" s="1">
        <f>'2C-tres(A)'!AE19</f>
        <v>0</v>
      </c>
      <c r="L17" s="10">
        <f t="shared" si="2"/>
        <v>0</v>
      </c>
      <c r="M17" s="1">
        <f t="shared" si="3"/>
        <v>0</v>
      </c>
      <c r="N17" s="10">
        <f t="shared" si="4"/>
        <v>0</v>
      </c>
      <c r="O17" s="1">
        <f>'2C-tres(A)'!W19</f>
        <v>0</v>
      </c>
      <c r="P17" s="1">
        <f>'2C-tres(A)'!X19</f>
        <v>19</v>
      </c>
      <c r="Q17" s="53">
        <f>'2C-tres(A)'!Y19</f>
        <v>0</v>
      </c>
    </row>
    <row r="18" spans="1:17" ht="15.75" thickBot="1" x14ac:dyDescent="0.3">
      <c r="A18" s="1">
        <v>12</v>
      </c>
      <c r="B18" s="1">
        <v>201201360</v>
      </c>
      <c r="C18" s="11" t="s">
        <v>88</v>
      </c>
      <c r="D18" s="1">
        <v>10</v>
      </c>
      <c r="E18" s="1"/>
      <c r="F18" s="1">
        <v>11</v>
      </c>
      <c r="G18" s="1">
        <f t="shared" si="0"/>
        <v>7.333333333333333</v>
      </c>
      <c r="H18" s="10">
        <f>SUM(D18,G18,'2C-tres(A)'!AG20)*2/10</f>
        <v>3.6666666666666665</v>
      </c>
      <c r="I18" s="1">
        <v>6</v>
      </c>
      <c r="J18" s="10">
        <f t="shared" si="1"/>
        <v>4</v>
      </c>
      <c r="K18" s="1">
        <f>'2C-tres(A)'!AE20</f>
        <v>1</v>
      </c>
      <c r="L18" s="10">
        <f t="shared" si="2"/>
        <v>2</v>
      </c>
      <c r="M18" s="1">
        <f t="shared" si="3"/>
        <v>9.6666666666666661</v>
      </c>
      <c r="N18" s="10">
        <f t="shared" si="4"/>
        <v>10</v>
      </c>
      <c r="O18" s="1">
        <f>'2C-tres(A)'!W20</f>
        <v>17</v>
      </c>
      <c r="P18" s="1">
        <f>'2C-tres(A)'!X20</f>
        <v>2</v>
      </c>
      <c r="Q18" s="53">
        <f>'2C-tres(A)'!Y20</f>
        <v>0.89473684210526316</v>
      </c>
    </row>
    <row r="19" spans="1:17" ht="15.75" thickBot="1" x14ac:dyDescent="0.3">
      <c r="A19" s="1">
        <v>13</v>
      </c>
      <c r="B19" s="1">
        <v>201232495</v>
      </c>
      <c r="C19" s="11" t="s">
        <v>89</v>
      </c>
      <c r="D19" s="1">
        <v>6</v>
      </c>
      <c r="E19" s="1"/>
      <c r="F19" s="1">
        <v>5.5</v>
      </c>
      <c r="G19" s="1">
        <f t="shared" si="0"/>
        <v>3.6666666666666665</v>
      </c>
      <c r="H19" s="10">
        <f>SUM(D19,G19,'2C-tres(A)'!AG21)*2/10</f>
        <v>2.1333333333333333</v>
      </c>
      <c r="I19" s="1">
        <v>4</v>
      </c>
      <c r="J19" s="10">
        <f t="shared" si="1"/>
        <v>2.6666666666666665</v>
      </c>
      <c r="K19" s="1">
        <f>'2C-tres(A)'!AE21</f>
        <v>1</v>
      </c>
      <c r="L19" s="10">
        <f t="shared" si="2"/>
        <v>2</v>
      </c>
      <c r="M19" s="1">
        <f t="shared" si="3"/>
        <v>6.8</v>
      </c>
      <c r="N19" s="10">
        <f t="shared" si="4"/>
        <v>7</v>
      </c>
      <c r="O19" s="1">
        <f>'2C-tres(A)'!W21</f>
        <v>17</v>
      </c>
      <c r="P19" s="1">
        <f>'2C-tres(A)'!X21</f>
        <v>2</v>
      </c>
      <c r="Q19" s="53">
        <f>'2C-tres(A)'!Y21</f>
        <v>0.89473684210526316</v>
      </c>
    </row>
    <row r="20" spans="1:17" ht="15.75" thickBot="1" x14ac:dyDescent="0.3">
      <c r="A20" s="1">
        <v>14</v>
      </c>
      <c r="B20" s="1">
        <v>201200590</v>
      </c>
      <c r="C20" s="11" t="s">
        <v>90</v>
      </c>
      <c r="D20" s="1">
        <v>10</v>
      </c>
      <c r="E20" s="1"/>
      <c r="F20" s="1">
        <v>6.5</v>
      </c>
      <c r="G20" s="1">
        <f t="shared" si="0"/>
        <v>4.3333333333333339</v>
      </c>
      <c r="H20" s="10">
        <f>SUM(D20,G20,'2C-tres(A)'!AG22)*2/10</f>
        <v>3.0666666666666669</v>
      </c>
      <c r="I20" s="1">
        <v>6</v>
      </c>
      <c r="J20" s="10">
        <f t="shared" si="1"/>
        <v>4</v>
      </c>
      <c r="K20" s="1">
        <f>'2C-tres(A)'!AE22</f>
        <v>1</v>
      </c>
      <c r="L20" s="10">
        <f t="shared" si="2"/>
        <v>2</v>
      </c>
      <c r="M20" s="1">
        <f t="shared" si="3"/>
        <v>9.0666666666666664</v>
      </c>
      <c r="N20" s="10">
        <f t="shared" si="4"/>
        <v>9</v>
      </c>
      <c r="O20" s="1">
        <f>'2C-tres(A)'!W22</f>
        <v>18</v>
      </c>
      <c r="P20" s="1">
        <f>'2C-tres(A)'!X22</f>
        <v>1</v>
      </c>
      <c r="Q20" s="53">
        <f>'2C-tres(A)'!Y22</f>
        <v>0.94736842105263153</v>
      </c>
    </row>
    <row r="21" spans="1:17" ht="15.75" thickBot="1" x14ac:dyDescent="0.3">
      <c r="A21" s="1">
        <v>15</v>
      </c>
      <c r="B21" s="1">
        <v>201226935</v>
      </c>
      <c r="C21" s="11" t="s">
        <v>91</v>
      </c>
      <c r="D21" s="1">
        <v>10</v>
      </c>
      <c r="E21" s="1"/>
      <c r="F21" s="1">
        <v>12.5</v>
      </c>
      <c r="G21" s="1">
        <f t="shared" si="0"/>
        <v>8.3333333333333339</v>
      </c>
      <c r="H21" s="10">
        <f>SUM(D21,G21,'2C-tres(A)'!AG23)*2/10</f>
        <v>3.8666666666666671</v>
      </c>
      <c r="I21" s="1">
        <v>6</v>
      </c>
      <c r="J21" s="10">
        <f t="shared" si="1"/>
        <v>4</v>
      </c>
      <c r="K21" s="1">
        <f>'2C-tres(A)'!AE23</f>
        <v>1</v>
      </c>
      <c r="L21" s="10">
        <f t="shared" si="2"/>
        <v>2</v>
      </c>
      <c r="M21" s="1">
        <f t="shared" si="3"/>
        <v>9.8666666666666671</v>
      </c>
      <c r="N21" s="10">
        <f t="shared" si="4"/>
        <v>10</v>
      </c>
      <c r="O21" s="1">
        <f>'2C-tres(A)'!W23</f>
        <v>19</v>
      </c>
      <c r="P21" s="1">
        <f>'2C-tres(A)'!X23</f>
        <v>0</v>
      </c>
      <c r="Q21" s="53">
        <f>'2C-tres(A)'!Y23</f>
        <v>1</v>
      </c>
    </row>
    <row r="22" spans="1:17" ht="15.75" thickBot="1" x14ac:dyDescent="0.3">
      <c r="A22" s="1">
        <v>16</v>
      </c>
      <c r="B22" s="1">
        <v>201219332</v>
      </c>
      <c r="C22" s="11" t="s">
        <v>92</v>
      </c>
      <c r="D22" s="1">
        <v>10</v>
      </c>
      <c r="E22" s="1"/>
      <c r="F22" s="1">
        <v>7</v>
      </c>
      <c r="G22" s="1">
        <f t="shared" si="0"/>
        <v>4.666666666666667</v>
      </c>
      <c r="H22" s="10">
        <f>SUM(D22,G22,'2C-tres(A)'!AG24)*2/10</f>
        <v>2.9333333333333336</v>
      </c>
      <c r="I22" s="1">
        <v>6</v>
      </c>
      <c r="J22" s="10">
        <f t="shared" si="1"/>
        <v>4</v>
      </c>
      <c r="K22" s="1">
        <f>'2C-tres(A)'!AE24</f>
        <v>1</v>
      </c>
      <c r="L22" s="10">
        <f t="shared" si="2"/>
        <v>2</v>
      </c>
      <c r="M22" s="1">
        <f t="shared" si="3"/>
        <v>8.9333333333333336</v>
      </c>
      <c r="N22" s="10">
        <f t="shared" si="4"/>
        <v>9</v>
      </c>
      <c r="O22" s="1">
        <f>'2C-tres(A)'!W24</f>
        <v>19</v>
      </c>
      <c r="P22" s="1">
        <f>'2C-tres(A)'!X24</f>
        <v>0</v>
      </c>
      <c r="Q22" s="53">
        <f>'2C-tres(A)'!Y24</f>
        <v>1</v>
      </c>
    </row>
    <row r="23" spans="1:17" ht="15.75" thickBot="1" x14ac:dyDescent="0.3">
      <c r="A23" s="1">
        <v>17</v>
      </c>
      <c r="B23" s="1">
        <v>201248177</v>
      </c>
      <c r="C23" s="11" t="s">
        <v>93</v>
      </c>
      <c r="D23" s="1">
        <v>10</v>
      </c>
      <c r="E23" s="1"/>
      <c r="F23" s="1">
        <v>11.5</v>
      </c>
      <c r="G23" s="1">
        <f t="shared" si="0"/>
        <v>7.666666666666667</v>
      </c>
      <c r="H23" s="10">
        <f>SUM(D23,G23,'2C-tres(A)'!AG25)*2/10</f>
        <v>3.7333333333333334</v>
      </c>
      <c r="I23" s="1">
        <v>6</v>
      </c>
      <c r="J23" s="10">
        <f t="shared" si="1"/>
        <v>4</v>
      </c>
      <c r="K23" s="1">
        <f>'2C-tres(A)'!AE25</f>
        <v>1</v>
      </c>
      <c r="L23" s="10">
        <f t="shared" si="2"/>
        <v>2</v>
      </c>
      <c r="M23" s="1">
        <f t="shared" si="3"/>
        <v>9.7333333333333343</v>
      </c>
      <c r="N23" s="10">
        <f t="shared" si="4"/>
        <v>10</v>
      </c>
      <c r="O23" s="1">
        <f>'2C-tres(A)'!W25</f>
        <v>19</v>
      </c>
      <c r="P23" s="1">
        <f>'2C-tres(A)'!X25</f>
        <v>0</v>
      </c>
      <c r="Q23" s="53">
        <f>'2C-tres(A)'!Y25</f>
        <v>1</v>
      </c>
    </row>
    <row r="24" spans="1:17" ht="15.75" thickBot="1" x14ac:dyDescent="0.3">
      <c r="A24" s="1">
        <v>18</v>
      </c>
      <c r="B24" s="1">
        <v>201211065</v>
      </c>
      <c r="C24" s="11" t="s">
        <v>94</v>
      </c>
      <c r="D24" s="1">
        <v>10</v>
      </c>
      <c r="E24" s="1"/>
      <c r="F24" s="1">
        <v>7.5</v>
      </c>
      <c r="G24" s="1">
        <f t="shared" si="0"/>
        <v>5</v>
      </c>
      <c r="H24" s="10">
        <f>SUM(D24,G24,'2C-tres(A)'!AG26)*2/10</f>
        <v>3.2</v>
      </c>
      <c r="I24" s="1">
        <v>6</v>
      </c>
      <c r="J24" s="10">
        <f t="shared" si="1"/>
        <v>4</v>
      </c>
      <c r="K24" s="1">
        <f>'2C-tres(A)'!AE26</f>
        <v>1</v>
      </c>
      <c r="L24" s="10">
        <f t="shared" si="2"/>
        <v>2</v>
      </c>
      <c r="M24" s="1">
        <f t="shared" si="3"/>
        <v>9.1999999999999993</v>
      </c>
      <c r="N24" s="10">
        <f t="shared" si="4"/>
        <v>9</v>
      </c>
      <c r="O24" s="1">
        <f>'2C-tres(A)'!W26</f>
        <v>18</v>
      </c>
      <c r="P24" s="1">
        <f>'2C-tres(A)'!X26</f>
        <v>1</v>
      </c>
      <c r="Q24" s="53">
        <f>'2C-tres(A)'!Y26</f>
        <v>0.94736842105263153</v>
      </c>
    </row>
    <row r="25" spans="1:17" ht="15.75" thickBot="1" x14ac:dyDescent="0.3">
      <c r="A25" s="1">
        <v>19</v>
      </c>
      <c r="B25" s="1">
        <v>201248569</v>
      </c>
      <c r="C25" s="11" t="s">
        <v>95</v>
      </c>
      <c r="D25" s="1">
        <v>10</v>
      </c>
      <c r="E25" s="1"/>
      <c r="F25" s="1">
        <v>8.5</v>
      </c>
      <c r="G25" s="1">
        <f t="shared" si="0"/>
        <v>5.6666666666666661</v>
      </c>
      <c r="H25" s="10">
        <f>SUM(D25,G25,'2C-tres(A)'!AG27)*2/10</f>
        <v>3.1333333333333333</v>
      </c>
      <c r="I25" s="1">
        <v>2</v>
      </c>
      <c r="J25" s="10">
        <f t="shared" si="1"/>
        <v>1.3333333333333333</v>
      </c>
      <c r="K25" s="1">
        <f>'2C-tres(A)'!AE27</f>
        <v>0</v>
      </c>
      <c r="L25" s="10">
        <f t="shared" si="2"/>
        <v>0</v>
      </c>
      <c r="M25" s="1">
        <f t="shared" si="3"/>
        <v>4.4666666666666668</v>
      </c>
      <c r="N25" s="10">
        <f t="shared" si="4"/>
        <v>4</v>
      </c>
      <c r="O25" s="1">
        <f>'2C-tres(A)'!W27</f>
        <v>16</v>
      </c>
      <c r="P25" s="1">
        <f>'2C-tres(A)'!X27</f>
        <v>3</v>
      </c>
      <c r="Q25" s="53">
        <f>'2C-tres(A)'!Y27</f>
        <v>0.84210526315789469</v>
      </c>
    </row>
    <row r="26" spans="1:17" ht="15.75" thickBot="1" x14ac:dyDescent="0.3">
      <c r="A26" s="1">
        <v>20</v>
      </c>
      <c r="B26" s="1">
        <v>201249238</v>
      </c>
      <c r="C26" s="11" t="s">
        <v>96</v>
      </c>
      <c r="D26" s="1">
        <v>8.5</v>
      </c>
      <c r="E26" s="1"/>
      <c r="F26" s="1">
        <v>7.5</v>
      </c>
      <c r="G26" s="1">
        <f t="shared" si="0"/>
        <v>5</v>
      </c>
      <c r="H26" s="10">
        <f>SUM(D26,G26,'2C-tres(A)'!AG28)*2/10</f>
        <v>2.7</v>
      </c>
      <c r="I26" s="1">
        <v>5</v>
      </c>
      <c r="J26" s="10">
        <f t="shared" si="1"/>
        <v>3.3333333333333335</v>
      </c>
      <c r="K26" s="1">
        <f>'2C-tres(A)'!AE28</f>
        <v>1</v>
      </c>
      <c r="L26" s="10">
        <f t="shared" si="2"/>
        <v>2</v>
      </c>
      <c r="M26" s="1">
        <f t="shared" si="3"/>
        <v>8.0333333333333332</v>
      </c>
      <c r="N26" s="10">
        <f t="shared" si="4"/>
        <v>8</v>
      </c>
      <c r="O26" s="1">
        <f>'2C-tres(A)'!W28</f>
        <v>19</v>
      </c>
      <c r="P26" s="1">
        <f>'2C-tres(A)'!X28</f>
        <v>0</v>
      </c>
      <c r="Q26" s="53">
        <f>'2C-tres(A)'!Y28</f>
        <v>1</v>
      </c>
    </row>
    <row r="27" spans="1:17" ht="15.75" thickBot="1" x14ac:dyDescent="0.3">
      <c r="A27" s="1">
        <v>21</v>
      </c>
      <c r="B27" s="1">
        <v>201201211</v>
      </c>
      <c r="C27" s="11" t="s">
        <v>97</v>
      </c>
      <c r="D27" s="1">
        <v>10</v>
      </c>
      <c r="E27" s="1"/>
      <c r="F27" s="1">
        <v>14</v>
      </c>
      <c r="G27" s="1">
        <f t="shared" si="0"/>
        <v>9.3333333333333339</v>
      </c>
      <c r="H27" s="10">
        <f>SUM(D27,G27,'2C-tres(A)'!AG29)*2/10</f>
        <v>4.0666666666666673</v>
      </c>
      <c r="I27" s="1">
        <v>6</v>
      </c>
      <c r="J27" s="10">
        <f t="shared" si="1"/>
        <v>4</v>
      </c>
      <c r="K27" s="1">
        <f>'2C-tres(A)'!AE29</f>
        <v>1</v>
      </c>
      <c r="L27" s="10">
        <f t="shared" si="2"/>
        <v>2</v>
      </c>
      <c r="M27" s="1">
        <f t="shared" si="3"/>
        <v>10.066666666666666</v>
      </c>
      <c r="N27" s="10">
        <f t="shared" si="4"/>
        <v>10</v>
      </c>
      <c r="O27" s="1">
        <f>'2C-tres(A)'!W29</f>
        <v>19</v>
      </c>
      <c r="P27" s="1">
        <f>'2C-tres(A)'!X29</f>
        <v>0</v>
      </c>
      <c r="Q27" s="53">
        <f>'2C-tres(A)'!Y29</f>
        <v>1</v>
      </c>
    </row>
    <row r="28" spans="1:17" ht="15.75" thickBot="1" x14ac:dyDescent="0.3">
      <c r="A28" s="1">
        <v>22</v>
      </c>
      <c r="B28" s="1">
        <v>201212439</v>
      </c>
      <c r="C28" s="11" t="s">
        <v>98</v>
      </c>
      <c r="D28" s="1">
        <v>10</v>
      </c>
      <c r="E28" s="1"/>
      <c r="F28" s="1">
        <v>12</v>
      </c>
      <c r="G28" s="1">
        <f t="shared" si="0"/>
        <v>8</v>
      </c>
      <c r="H28" s="10">
        <f>SUM(D28,G28,'2C-tres(A)'!AG30)*2/10</f>
        <v>3.8</v>
      </c>
      <c r="I28" s="1">
        <v>7</v>
      </c>
      <c r="J28" s="10">
        <f t="shared" si="1"/>
        <v>4.666666666666667</v>
      </c>
      <c r="K28" s="1">
        <f>'2C-tres(A)'!AE30</f>
        <v>1</v>
      </c>
      <c r="L28" s="10">
        <f t="shared" si="2"/>
        <v>2</v>
      </c>
      <c r="M28" s="1">
        <v>9.5</v>
      </c>
      <c r="N28" s="10">
        <f t="shared" si="4"/>
        <v>10</v>
      </c>
      <c r="O28" s="1">
        <f>'2C-tres(A)'!W30</f>
        <v>19</v>
      </c>
      <c r="P28" s="1">
        <f>'2C-tres(A)'!X30</f>
        <v>0</v>
      </c>
      <c r="Q28" s="53">
        <f>'2C-tres(A)'!Y30</f>
        <v>1</v>
      </c>
    </row>
    <row r="29" spans="1:17" ht="15.75" thickBot="1" x14ac:dyDescent="0.3">
      <c r="A29" s="1">
        <v>23</v>
      </c>
      <c r="B29" s="1">
        <v>201248922</v>
      </c>
      <c r="C29" s="11" t="s">
        <v>99</v>
      </c>
      <c r="D29" s="1">
        <v>9</v>
      </c>
      <c r="E29" s="1"/>
      <c r="F29" s="1">
        <v>9.5</v>
      </c>
      <c r="G29" s="1">
        <f t="shared" si="0"/>
        <v>6.333333333333333</v>
      </c>
      <c r="H29" s="10">
        <f>SUM(D29,G29,'2C-tres(A)'!AG31)*2/10</f>
        <v>3.2666666666666666</v>
      </c>
      <c r="I29" s="1">
        <v>6</v>
      </c>
      <c r="J29" s="10">
        <f t="shared" si="1"/>
        <v>4</v>
      </c>
      <c r="K29" s="1">
        <f>'2C-tres(A)'!AE31</f>
        <v>1</v>
      </c>
      <c r="L29" s="10">
        <f t="shared" si="2"/>
        <v>2</v>
      </c>
      <c r="M29" s="1">
        <f t="shared" si="3"/>
        <v>9.2666666666666657</v>
      </c>
      <c r="N29" s="10">
        <f t="shared" si="4"/>
        <v>9</v>
      </c>
      <c r="O29" s="1">
        <f>'2C-tres(A)'!W31</f>
        <v>18</v>
      </c>
      <c r="P29" s="1">
        <f>'2C-tres(A)'!X31</f>
        <v>1</v>
      </c>
      <c r="Q29" s="53">
        <f>'2C-tres(A)'!Y31</f>
        <v>0.94736842105263153</v>
      </c>
    </row>
    <row r="30" spans="1:17" ht="15.75" thickBot="1" x14ac:dyDescent="0.3">
      <c r="A30" s="1">
        <v>24</v>
      </c>
      <c r="B30" s="1">
        <v>201226187</v>
      </c>
      <c r="C30" s="11" t="s">
        <v>100</v>
      </c>
      <c r="D30" s="1">
        <v>10</v>
      </c>
      <c r="E30" s="1"/>
      <c r="F30" s="1">
        <v>10.5</v>
      </c>
      <c r="G30" s="1">
        <f t="shared" si="0"/>
        <v>7</v>
      </c>
      <c r="H30" s="10">
        <f>SUM(D30,G30,'2C-tres(A)'!AG32)*2/10</f>
        <v>3.6</v>
      </c>
      <c r="I30" s="1">
        <v>6</v>
      </c>
      <c r="J30" s="10">
        <f t="shared" si="1"/>
        <v>4</v>
      </c>
      <c r="K30" s="1">
        <f>'2C-tres(A)'!AE32</f>
        <v>1</v>
      </c>
      <c r="L30" s="10">
        <f t="shared" si="2"/>
        <v>2</v>
      </c>
      <c r="M30" s="1">
        <f t="shared" si="3"/>
        <v>9.6</v>
      </c>
      <c r="N30" s="10">
        <f t="shared" si="4"/>
        <v>10</v>
      </c>
      <c r="O30" s="1">
        <f>'2C-tres(A)'!W32</f>
        <v>19</v>
      </c>
      <c r="P30" s="1">
        <f>'2C-tres(A)'!X32</f>
        <v>0</v>
      </c>
      <c r="Q30" s="53">
        <f>'2C-tres(A)'!Y32</f>
        <v>1</v>
      </c>
    </row>
    <row r="31" spans="1:17" ht="15.75" thickBot="1" x14ac:dyDescent="0.3">
      <c r="A31" s="1">
        <v>25</v>
      </c>
      <c r="B31" s="1">
        <v>201249393</v>
      </c>
      <c r="C31" s="11" t="s">
        <v>101</v>
      </c>
      <c r="D31" s="1">
        <v>8.5</v>
      </c>
      <c r="E31" s="1"/>
      <c r="F31" s="1">
        <v>12</v>
      </c>
      <c r="G31" s="1">
        <f t="shared" si="0"/>
        <v>8</v>
      </c>
      <c r="H31" s="10">
        <f>SUM(D31,G31,'2C-tres(A)'!AG33)*2/10</f>
        <v>3.3</v>
      </c>
      <c r="I31" s="1">
        <v>4</v>
      </c>
      <c r="J31" s="10">
        <f t="shared" si="1"/>
        <v>2.6666666666666665</v>
      </c>
      <c r="K31" s="1">
        <v>0.5</v>
      </c>
      <c r="L31" s="10">
        <f t="shared" si="2"/>
        <v>1</v>
      </c>
      <c r="M31" s="1">
        <f t="shared" si="3"/>
        <v>6.9666666666666668</v>
      </c>
      <c r="N31" s="10">
        <f t="shared" si="4"/>
        <v>7</v>
      </c>
      <c r="O31" s="1">
        <f>'2C-tres(A)'!W33</f>
        <v>19</v>
      </c>
      <c r="P31" s="1">
        <f>'2C-tres(A)'!X33</f>
        <v>0</v>
      </c>
      <c r="Q31" s="53">
        <f>'2C-tres(A)'!Y33</f>
        <v>1</v>
      </c>
    </row>
    <row r="32" spans="1:17" ht="15.75" thickBot="1" x14ac:dyDescent="0.3">
      <c r="A32" s="1">
        <v>26</v>
      </c>
      <c r="B32" s="1">
        <v>201239710</v>
      </c>
      <c r="C32" s="11" t="s">
        <v>102</v>
      </c>
      <c r="D32" s="1">
        <v>10</v>
      </c>
      <c r="E32" s="1"/>
      <c r="F32" s="1">
        <v>14</v>
      </c>
      <c r="G32" s="1">
        <f t="shared" si="0"/>
        <v>9.3333333333333339</v>
      </c>
      <c r="H32" s="10">
        <f>SUM(D32,G32,'2C-tres(A)'!AG34)*2/10</f>
        <v>4.2666666666666675</v>
      </c>
      <c r="I32" s="1">
        <v>6</v>
      </c>
      <c r="J32" s="10">
        <f t="shared" si="1"/>
        <v>4</v>
      </c>
      <c r="K32" s="1">
        <f>'2C-tres(A)'!AE34</f>
        <v>1</v>
      </c>
      <c r="L32" s="10">
        <f t="shared" si="2"/>
        <v>2</v>
      </c>
      <c r="M32" s="1">
        <f t="shared" si="3"/>
        <v>10.266666666666667</v>
      </c>
      <c r="N32" s="10">
        <f t="shared" si="4"/>
        <v>10</v>
      </c>
      <c r="O32" s="1">
        <f>'2C-tres(A)'!W34</f>
        <v>18</v>
      </c>
      <c r="P32" s="1">
        <f>'2C-tres(A)'!X34</f>
        <v>1</v>
      </c>
      <c r="Q32" s="53">
        <f>'2C-tres(A)'!Y34</f>
        <v>0.94736842105263153</v>
      </c>
    </row>
  </sheetData>
  <mergeCells count="21">
    <mergeCell ref="O5:O6"/>
    <mergeCell ref="P5:P6"/>
    <mergeCell ref="Q5:Q6"/>
    <mergeCell ref="A4:B4"/>
    <mergeCell ref="D4:H5"/>
    <mergeCell ref="I4:J4"/>
    <mergeCell ref="K4:L4"/>
    <mergeCell ref="M4:N4"/>
    <mergeCell ref="O4:Q4"/>
    <mergeCell ref="A5:A6"/>
    <mergeCell ref="B5:B6"/>
    <mergeCell ref="C5:C6"/>
    <mergeCell ref="M5:M6"/>
    <mergeCell ref="A1:B1"/>
    <mergeCell ref="D1:I2"/>
    <mergeCell ref="P1:Q3"/>
    <mergeCell ref="A2:B2"/>
    <mergeCell ref="J2:L2"/>
    <mergeCell ref="M2:O2"/>
    <mergeCell ref="A3:B3"/>
    <mergeCell ref="D3:I3"/>
  </mergeCells>
  <conditionalFormatting sqref="N7:N32">
    <cfRule type="cellIs" dxfId="8" priority="1" operator="lessThan">
      <formula>6</formula>
    </cfRule>
  </conditionalFormatting>
  <pageMargins left="0.7" right="0.7" top="0.96875" bottom="0.75" header="0.3" footer="0.3"/>
  <pageSetup scale="73" orientation="landscape" verticalDpi="300" r:id="rId1"/>
  <headerFooter scaleWithDoc="0" alignWithMargins="0">
    <oddHeader>&amp;C&amp;G</oddHeader>
    <oddFooter xml:space="preserve">&amp;LAv.2 Sur #519 Col. Centro Ciudad Serdán Pue., Tel. 01 (245) 45 2 25 90. Correo electrónico. dir.lazaroextserdan@hotmail.com
&amp;R
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G40"/>
  <sheetViews>
    <sheetView topLeftCell="A6" zoomScale="70" zoomScaleNormal="70" zoomScalePageLayoutView="90" workbookViewId="0">
      <selection activeCell="AA39" sqref="AA39"/>
    </sheetView>
  </sheetViews>
  <sheetFormatPr baseColWidth="10" defaultRowHeight="15" x14ac:dyDescent="0.25"/>
  <cols>
    <col min="1" max="1" width="3.5703125" bestFit="1" customWidth="1"/>
    <col min="3" max="3" width="44.5703125" bestFit="1" customWidth="1"/>
    <col min="4" max="20" width="3.7109375" customWidth="1"/>
    <col min="21" max="21" width="5.85546875" customWidth="1"/>
    <col min="22" max="22" width="3.7109375" customWidth="1"/>
    <col min="26" max="30" width="3.7109375" customWidth="1"/>
    <col min="31" max="31" width="11.42578125" customWidth="1"/>
    <col min="33" max="33" width="5.7109375" customWidth="1"/>
  </cols>
  <sheetData>
    <row r="1" spans="1:33" ht="15.75" customHeight="1" thickBot="1" x14ac:dyDescent="0.3">
      <c r="A1" s="69" t="s">
        <v>121</v>
      </c>
      <c r="B1" s="69"/>
      <c r="C1" s="69"/>
      <c r="D1" s="73" t="s">
        <v>30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5"/>
      <c r="Z1" s="71" t="s">
        <v>142</v>
      </c>
      <c r="AA1" s="72"/>
      <c r="AB1" s="72"/>
      <c r="AC1" s="72"/>
      <c r="AD1" s="72"/>
      <c r="AE1" s="72"/>
      <c r="AG1" s="67"/>
    </row>
    <row r="2" spans="1:33" ht="15" customHeight="1" x14ac:dyDescent="0.25">
      <c r="A2" s="69"/>
      <c r="B2" s="69"/>
      <c r="C2" s="69"/>
      <c r="D2" s="79">
        <v>41647</v>
      </c>
      <c r="E2" s="79">
        <v>41649</v>
      </c>
      <c r="F2" s="79">
        <v>41654</v>
      </c>
      <c r="G2" s="79">
        <v>41656</v>
      </c>
      <c r="H2" s="79">
        <v>41661</v>
      </c>
      <c r="I2" s="79">
        <v>41663</v>
      </c>
      <c r="J2" s="79">
        <v>41668</v>
      </c>
      <c r="K2" s="79">
        <v>41670</v>
      </c>
      <c r="L2" s="79">
        <v>41675</v>
      </c>
      <c r="M2" s="79">
        <v>41677</v>
      </c>
      <c r="N2" s="79">
        <v>41682</v>
      </c>
      <c r="O2" s="79">
        <v>41684</v>
      </c>
      <c r="P2" s="79">
        <v>41689</v>
      </c>
      <c r="Q2" s="79">
        <v>41691</v>
      </c>
      <c r="R2" s="79">
        <v>41665</v>
      </c>
      <c r="S2" s="79">
        <v>41698</v>
      </c>
      <c r="T2" s="79">
        <v>41700</v>
      </c>
      <c r="U2" s="79">
        <v>41702</v>
      </c>
      <c r="V2" s="79">
        <v>41705</v>
      </c>
      <c r="Z2" s="78" t="s">
        <v>169</v>
      </c>
      <c r="AA2" s="78" t="s">
        <v>170</v>
      </c>
      <c r="AB2" s="78"/>
      <c r="AC2" s="78"/>
      <c r="AD2" s="78"/>
      <c r="AG2" s="94" t="s">
        <v>113</v>
      </c>
    </row>
    <row r="3" spans="1:33" ht="15" customHeight="1" x14ac:dyDescent="0.25">
      <c r="A3" s="70"/>
      <c r="B3" s="70"/>
      <c r="C3" s="7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31" t="s">
        <v>114</v>
      </c>
      <c r="Y3">
        <v>19</v>
      </c>
      <c r="Z3" s="78"/>
      <c r="AA3" s="78"/>
      <c r="AB3" s="78"/>
      <c r="AC3" s="78"/>
      <c r="AD3" s="78"/>
      <c r="AG3" s="94"/>
    </row>
    <row r="4" spans="1:33" x14ac:dyDescent="0.25">
      <c r="A4" s="89" t="s">
        <v>32</v>
      </c>
      <c r="B4" s="89"/>
      <c r="C4" s="63" t="s">
        <v>33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Z4" s="78"/>
      <c r="AA4" s="78"/>
      <c r="AB4" s="78"/>
      <c r="AC4" s="78"/>
      <c r="AD4" s="78"/>
      <c r="AG4" s="94"/>
    </row>
    <row r="5" spans="1:33" x14ac:dyDescent="0.25">
      <c r="A5" s="90" t="s">
        <v>34</v>
      </c>
      <c r="B5" s="90"/>
      <c r="C5" s="63" t="s">
        <v>116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Z5" s="78"/>
      <c r="AA5" s="78"/>
      <c r="AB5" s="78"/>
      <c r="AC5" s="78"/>
      <c r="AD5" s="78"/>
      <c r="AG5" s="94"/>
    </row>
    <row r="6" spans="1:33" x14ac:dyDescent="0.25">
      <c r="A6" s="90" t="s">
        <v>35</v>
      </c>
      <c r="B6" s="90"/>
      <c r="C6" s="63">
        <v>1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Z6" s="78"/>
      <c r="AA6" s="78"/>
      <c r="AB6" s="78"/>
      <c r="AC6" s="78"/>
      <c r="AD6" s="78"/>
      <c r="AG6" s="94"/>
    </row>
    <row r="7" spans="1:33" ht="15" customHeight="1" x14ac:dyDescent="0.25">
      <c r="A7" s="91" t="s">
        <v>36</v>
      </c>
      <c r="B7" s="91" t="s">
        <v>37</v>
      </c>
      <c r="C7" s="93" t="s">
        <v>38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2" t="s">
        <v>39</v>
      </c>
      <c r="X7" s="84" t="s">
        <v>40</v>
      </c>
      <c r="Y7" s="86" t="s">
        <v>41</v>
      </c>
      <c r="Z7" s="78"/>
      <c r="AA7" s="78"/>
      <c r="AB7" s="78"/>
      <c r="AC7" s="78"/>
      <c r="AD7" s="78"/>
      <c r="AE7" s="76" t="s">
        <v>31</v>
      </c>
      <c r="AF7" s="96" t="s">
        <v>42</v>
      </c>
      <c r="AG7" s="94"/>
    </row>
    <row r="8" spans="1:33" x14ac:dyDescent="0.25">
      <c r="A8" s="92"/>
      <c r="B8" s="92"/>
      <c r="C8" s="93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3"/>
      <c r="X8" s="85"/>
      <c r="Y8" s="87"/>
      <c r="Z8" s="78"/>
      <c r="AA8" s="78"/>
      <c r="AB8" s="78"/>
      <c r="AC8" s="78"/>
      <c r="AD8" s="78"/>
      <c r="AE8" s="77"/>
      <c r="AF8" s="96"/>
      <c r="AG8" s="95"/>
    </row>
    <row r="9" spans="1:33" ht="15.75" thickBot="1" x14ac:dyDescent="0.3">
      <c r="A9" s="1">
        <v>1</v>
      </c>
      <c r="B9" s="1">
        <v>201210901</v>
      </c>
      <c r="C9" s="11" t="s">
        <v>77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f t="shared" ref="W9:W34" si="0">SUM(D9:V9)</f>
        <v>19</v>
      </c>
      <c r="X9" s="1">
        <f t="shared" ref="X9:X34" si="1">$Y$3-W9</f>
        <v>0</v>
      </c>
      <c r="Y9" s="15">
        <f>SUM(D9:V9)*100%/$Y$3</f>
        <v>1</v>
      </c>
      <c r="Z9" s="29">
        <v>1</v>
      </c>
      <c r="AA9" s="29">
        <v>1</v>
      </c>
      <c r="AB9" s="29"/>
      <c r="AC9" s="29"/>
      <c r="AD9" s="29"/>
      <c r="AE9" s="1">
        <f t="shared" ref="AE9:AE34" si="2">SUM(Z9:AD9)</f>
        <v>2</v>
      </c>
      <c r="AF9" s="1"/>
      <c r="AG9" s="1"/>
    </row>
    <row r="10" spans="1:33" ht="15.75" thickBot="1" x14ac:dyDescent="0.3">
      <c r="A10" s="1">
        <v>2</v>
      </c>
      <c r="B10" s="1">
        <v>201246260</v>
      </c>
      <c r="C10" s="11" t="s">
        <v>78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0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1">
        <v>1</v>
      </c>
      <c r="W10" s="1">
        <f t="shared" si="0"/>
        <v>18</v>
      </c>
      <c r="X10" s="1">
        <f t="shared" si="1"/>
        <v>1</v>
      </c>
      <c r="Y10" s="15">
        <f t="shared" ref="Y10:Y34" si="3">SUM(D10:V10)*100%/$Y$3</f>
        <v>0.94736842105263153</v>
      </c>
      <c r="Z10" s="29">
        <v>1</v>
      </c>
      <c r="AA10" s="29">
        <v>1</v>
      </c>
      <c r="AB10" s="29"/>
      <c r="AC10" s="29"/>
      <c r="AD10" s="29"/>
      <c r="AE10" s="1">
        <f t="shared" si="2"/>
        <v>2</v>
      </c>
      <c r="AF10" s="1"/>
      <c r="AG10" s="1"/>
    </row>
    <row r="11" spans="1:33" ht="15.75" thickBot="1" x14ac:dyDescent="0.3">
      <c r="A11" s="1">
        <v>3</v>
      </c>
      <c r="B11" s="1">
        <v>201248901</v>
      </c>
      <c r="C11" s="11" t="s">
        <v>79</v>
      </c>
      <c r="D11" s="1">
        <v>1</v>
      </c>
      <c r="E11" s="1">
        <v>1</v>
      </c>
      <c r="F11" s="1">
        <v>1</v>
      </c>
      <c r="G11" s="1">
        <v>0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0</v>
      </c>
      <c r="P11" s="1">
        <v>1</v>
      </c>
      <c r="Q11" s="1">
        <v>0</v>
      </c>
      <c r="R11" s="1">
        <v>1</v>
      </c>
      <c r="S11" s="1">
        <v>1</v>
      </c>
      <c r="T11" s="1">
        <v>1</v>
      </c>
      <c r="U11" s="1">
        <v>1</v>
      </c>
      <c r="V11" s="1">
        <v>0</v>
      </c>
      <c r="W11" s="1">
        <f t="shared" si="0"/>
        <v>15</v>
      </c>
      <c r="X11" s="1">
        <f t="shared" si="1"/>
        <v>4</v>
      </c>
      <c r="Y11" s="15">
        <f t="shared" si="3"/>
        <v>0.78947368421052633</v>
      </c>
      <c r="Z11" s="29">
        <v>0</v>
      </c>
      <c r="AA11" s="29">
        <v>0</v>
      </c>
      <c r="AB11" s="29"/>
      <c r="AC11" s="29"/>
      <c r="AD11" s="29"/>
      <c r="AE11" s="1">
        <f t="shared" si="2"/>
        <v>0</v>
      </c>
      <c r="AF11" s="1"/>
      <c r="AG11" s="1"/>
    </row>
    <row r="12" spans="1:33" ht="15.75" thickBot="1" x14ac:dyDescent="0.3">
      <c r="A12" s="1">
        <v>4</v>
      </c>
      <c r="B12" s="1">
        <v>201207935</v>
      </c>
      <c r="C12" s="11" t="s">
        <v>80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0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1</v>
      </c>
      <c r="U12" s="1">
        <v>1</v>
      </c>
      <c r="V12" s="1">
        <v>1</v>
      </c>
      <c r="W12" s="1">
        <f t="shared" si="0"/>
        <v>18</v>
      </c>
      <c r="X12" s="1">
        <f t="shared" si="1"/>
        <v>1</v>
      </c>
      <c r="Y12" s="15">
        <f t="shared" si="3"/>
        <v>0.94736842105263153</v>
      </c>
      <c r="Z12" s="29">
        <v>1</v>
      </c>
      <c r="AA12" s="29">
        <v>1</v>
      </c>
      <c r="AB12" s="29"/>
      <c r="AC12" s="29"/>
      <c r="AD12" s="29"/>
      <c r="AE12" s="1">
        <f t="shared" si="2"/>
        <v>2</v>
      </c>
      <c r="AF12" s="1"/>
      <c r="AG12" s="1"/>
    </row>
    <row r="13" spans="1:33" ht="15.75" thickBot="1" x14ac:dyDescent="0.3">
      <c r="A13" s="1">
        <v>5</v>
      </c>
      <c r="B13" s="1">
        <v>201225802</v>
      </c>
      <c r="C13" s="11" t="s">
        <v>81</v>
      </c>
      <c r="D13" s="1">
        <v>1</v>
      </c>
      <c r="E13" s="1">
        <v>0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0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f t="shared" si="0"/>
        <v>17</v>
      </c>
      <c r="X13" s="1">
        <f t="shared" si="1"/>
        <v>2</v>
      </c>
      <c r="Y13" s="15">
        <f t="shared" si="3"/>
        <v>0.89473684210526316</v>
      </c>
      <c r="Z13" s="29">
        <v>1</v>
      </c>
      <c r="AA13" s="29">
        <v>1</v>
      </c>
      <c r="AB13" s="29"/>
      <c r="AC13" s="29"/>
      <c r="AD13" s="29"/>
      <c r="AE13" s="1">
        <f t="shared" si="2"/>
        <v>2</v>
      </c>
      <c r="AF13" s="1"/>
      <c r="AG13" s="1"/>
    </row>
    <row r="14" spans="1:33" ht="15.75" thickBot="1" x14ac:dyDescent="0.3">
      <c r="A14" s="1">
        <v>6</v>
      </c>
      <c r="B14" s="1">
        <v>201247074</v>
      </c>
      <c r="C14" s="11" t="s">
        <v>82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0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0</v>
      </c>
      <c r="W14" s="1">
        <f t="shared" si="0"/>
        <v>17</v>
      </c>
      <c r="X14" s="1">
        <f t="shared" si="1"/>
        <v>2</v>
      </c>
      <c r="Y14" s="15">
        <f t="shared" si="3"/>
        <v>0.89473684210526316</v>
      </c>
      <c r="Z14" s="29">
        <v>1</v>
      </c>
      <c r="AA14" s="29">
        <v>1</v>
      </c>
      <c r="AB14" s="29"/>
      <c r="AC14" s="29"/>
      <c r="AD14" s="29"/>
      <c r="AE14" s="1">
        <f t="shared" si="2"/>
        <v>2</v>
      </c>
      <c r="AF14" s="1"/>
      <c r="AG14" s="1"/>
    </row>
    <row r="15" spans="1:33" ht="15.75" thickBot="1" x14ac:dyDescent="0.3">
      <c r="A15" s="1">
        <v>7</v>
      </c>
      <c r="B15" s="1">
        <v>201246959</v>
      </c>
      <c r="C15" s="11" t="s">
        <v>83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1">
        <f t="shared" si="0"/>
        <v>19</v>
      </c>
      <c r="X15" s="1">
        <f t="shared" si="1"/>
        <v>0</v>
      </c>
      <c r="Y15" s="15">
        <f t="shared" si="3"/>
        <v>1</v>
      </c>
      <c r="Z15" s="29">
        <v>1</v>
      </c>
      <c r="AA15" s="29">
        <v>1</v>
      </c>
      <c r="AB15" s="29"/>
      <c r="AC15" s="29"/>
      <c r="AD15" s="29"/>
      <c r="AE15" s="1">
        <f t="shared" si="2"/>
        <v>2</v>
      </c>
      <c r="AF15" s="1"/>
      <c r="AG15" s="1"/>
    </row>
    <row r="16" spans="1:33" ht="15.75" thickBot="1" x14ac:dyDescent="0.3">
      <c r="A16" s="1">
        <v>8</v>
      </c>
      <c r="B16" s="1">
        <v>201225840</v>
      </c>
      <c r="C16" s="11" t="s">
        <v>84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0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f t="shared" si="0"/>
        <v>18</v>
      </c>
      <c r="X16" s="1">
        <f t="shared" si="1"/>
        <v>1</v>
      </c>
      <c r="Y16" s="15">
        <f t="shared" si="3"/>
        <v>0.94736842105263153</v>
      </c>
      <c r="Z16" s="29">
        <v>1</v>
      </c>
      <c r="AA16" s="29">
        <v>1</v>
      </c>
      <c r="AB16" s="29"/>
      <c r="AC16" s="29"/>
      <c r="AD16" s="29"/>
      <c r="AE16" s="1">
        <f t="shared" si="2"/>
        <v>2</v>
      </c>
      <c r="AF16" s="1"/>
      <c r="AG16" s="1"/>
    </row>
    <row r="17" spans="1:33" ht="15.75" thickBot="1" x14ac:dyDescent="0.3">
      <c r="A17" s="1">
        <v>9</v>
      </c>
      <c r="B17" s="1">
        <v>201232227</v>
      </c>
      <c r="C17" s="11" t="s">
        <v>85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f t="shared" si="0"/>
        <v>19</v>
      </c>
      <c r="X17" s="1">
        <f t="shared" si="1"/>
        <v>0</v>
      </c>
      <c r="Y17" s="15">
        <f t="shared" si="3"/>
        <v>1</v>
      </c>
      <c r="Z17" s="29">
        <v>1</v>
      </c>
      <c r="AA17" s="29">
        <v>1</v>
      </c>
      <c r="AB17" s="29"/>
      <c r="AC17" s="29"/>
      <c r="AD17" s="29"/>
      <c r="AE17" s="1">
        <f t="shared" si="2"/>
        <v>2</v>
      </c>
      <c r="AF17" s="1"/>
      <c r="AG17" s="1"/>
    </row>
    <row r="18" spans="1:33" ht="15.75" thickBot="1" x14ac:dyDescent="0.3">
      <c r="A18" s="1">
        <v>10</v>
      </c>
      <c r="B18" s="1">
        <v>201204229</v>
      </c>
      <c r="C18" s="11" t="s">
        <v>86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>
        <v>1</v>
      </c>
      <c r="V18" s="1">
        <v>1</v>
      </c>
      <c r="W18" s="1">
        <f t="shared" si="0"/>
        <v>19</v>
      </c>
      <c r="X18" s="1">
        <f t="shared" si="1"/>
        <v>0</v>
      </c>
      <c r="Y18" s="15">
        <f t="shared" si="3"/>
        <v>1</v>
      </c>
      <c r="Z18" s="29">
        <v>1</v>
      </c>
      <c r="AA18" s="29">
        <v>1</v>
      </c>
      <c r="AB18" s="29"/>
      <c r="AC18" s="29"/>
      <c r="AD18" s="29"/>
      <c r="AE18" s="1">
        <f t="shared" si="2"/>
        <v>2</v>
      </c>
      <c r="AF18" s="1"/>
      <c r="AG18" s="1"/>
    </row>
    <row r="19" spans="1:33" ht="15.75" thickBot="1" x14ac:dyDescent="0.3">
      <c r="A19" s="1">
        <v>11</v>
      </c>
      <c r="B19" s="1">
        <v>201247223</v>
      </c>
      <c r="C19" s="11" t="s">
        <v>87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f t="shared" si="0"/>
        <v>0</v>
      </c>
      <c r="X19" s="1">
        <f t="shared" si="1"/>
        <v>19</v>
      </c>
      <c r="Y19" s="15">
        <f t="shared" si="3"/>
        <v>0</v>
      </c>
      <c r="Z19" s="29">
        <v>0</v>
      </c>
      <c r="AA19" s="29">
        <v>0</v>
      </c>
      <c r="AB19" s="29"/>
      <c r="AC19" s="29"/>
      <c r="AD19" s="29"/>
      <c r="AE19" s="1">
        <f t="shared" si="2"/>
        <v>0</v>
      </c>
      <c r="AF19" s="1"/>
      <c r="AG19" s="1"/>
    </row>
    <row r="20" spans="1:33" ht="15.75" thickBot="1" x14ac:dyDescent="0.3">
      <c r="A20" s="1">
        <v>12</v>
      </c>
      <c r="B20" s="1">
        <v>201201360</v>
      </c>
      <c r="C20" s="11" t="s">
        <v>88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0</v>
      </c>
      <c r="O20" s="1">
        <v>0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f t="shared" si="0"/>
        <v>17</v>
      </c>
      <c r="X20" s="1">
        <f t="shared" si="1"/>
        <v>2</v>
      </c>
      <c r="Y20" s="15">
        <f t="shared" si="3"/>
        <v>0.89473684210526316</v>
      </c>
      <c r="Z20" s="29">
        <v>1</v>
      </c>
      <c r="AA20" s="29">
        <v>1</v>
      </c>
      <c r="AB20" s="29"/>
      <c r="AC20" s="29"/>
      <c r="AD20" s="29"/>
      <c r="AE20" s="1">
        <f t="shared" si="2"/>
        <v>2</v>
      </c>
      <c r="AF20" s="1"/>
      <c r="AG20" s="1"/>
    </row>
    <row r="21" spans="1:33" ht="15.75" thickBot="1" x14ac:dyDescent="0.3">
      <c r="A21" s="1">
        <v>13</v>
      </c>
      <c r="B21" s="1">
        <v>201232495</v>
      </c>
      <c r="C21" s="11" t="s">
        <v>89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0</v>
      </c>
      <c r="Q21" s="1">
        <v>0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>
        <f t="shared" si="0"/>
        <v>17</v>
      </c>
      <c r="X21" s="1">
        <f t="shared" si="1"/>
        <v>2</v>
      </c>
      <c r="Y21" s="15">
        <f t="shared" si="3"/>
        <v>0.89473684210526316</v>
      </c>
      <c r="Z21" s="29">
        <v>1</v>
      </c>
      <c r="AA21" s="29">
        <v>1</v>
      </c>
      <c r="AB21" s="29"/>
      <c r="AC21" s="29"/>
      <c r="AD21" s="29"/>
      <c r="AE21" s="1">
        <f t="shared" si="2"/>
        <v>2</v>
      </c>
      <c r="AF21" s="1"/>
      <c r="AG21" s="1"/>
    </row>
    <row r="22" spans="1:33" ht="15.75" thickBot="1" x14ac:dyDescent="0.3">
      <c r="A22" s="1">
        <v>14</v>
      </c>
      <c r="B22" s="1">
        <v>201200590</v>
      </c>
      <c r="C22" s="11" t="s">
        <v>90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0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f t="shared" si="0"/>
        <v>18</v>
      </c>
      <c r="X22" s="1">
        <f t="shared" si="1"/>
        <v>1</v>
      </c>
      <c r="Y22" s="15">
        <f t="shared" si="3"/>
        <v>0.94736842105263153</v>
      </c>
      <c r="Z22" s="29">
        <v>0</v>
      </c>
      <c r="AA22" s="29">
        <v>0</v>
      </c>
      <c r="AB22" s="29"/>
      <c r="AC22" s="29"/>
      <c r="AD22" s="29"/>
      <c r="AE22" s="1">
        <f t="shared" si="2"/>
        <v>0</v>
      </c>
      <c r="AF22" s="1"/>
      <c r="AG22" s="1"/>
    </row>
    <row r="23" spans="1:33" ht="15.75" thickBot="1" x14ac:dyDescent="0.3">
      <c r="A23" s="1">
        <v>15</v>
      </c>
      <c r="B23" s="1">
        <v>201226935</v>
      </c>
      <c r="C23" s="11" t="s">
        <v>91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f t="shared" si="0"/>
        <v>19</v>
      </c>
      <c r="X23" s="1">
        <f t="shared" si="1"/>
        <v>0</v>
      </c>
      <c r="Y23" s="15">
        <f t="shared" si="3"/>
        <v>1</v>
      </c>
      <c r="Z23" s="29">
        <v>1</v>
      </c>
      <c r="AA23" s="29">
        <v>1</v>
      </c>
      <c r="AB23" s="29"/>
      <c r="AC23" s="29"/>
      <c r="AD23" s="29"/>
      <c r="AE23" s="1">
        <f t="shared" si="2"/>
        <v>2</v>
      </c>
      <c r="AF23" s="1"/>
      <c r="AG23" s="1"/>
    </row>
    <row r="24" spans="1:33" ht="15.75" thickBot="1" x14ac:dyDescent="0.3">
      <c r="A24" s="1">
        <v>16</v>
      </c>
      <c r="B24" s="1">
        <v>201219332</v>
      </c>
      <c r="C24" s="11" t="s">
        <v>92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f t="shared" si="0"/>
        <v>19</v>
      </c>
      <c r="X24" s="1">
        <f t="shared" si="1"/>
        <v>0</v>
      </c>
      <c r="Y24" s="15">
        <f t="shared" si="3"/>
        <v>1</v>
      </c>
      <c r="Z24" s="29">
        <v>1</v>
      </c>
      <c r="AA24" s="29">
        <v>1</v>
      </c>
      <c r="AB24" s="29"/>
      <c r="AC24" s="29"/>
      <c r="AD24" s="29"/>
      <c r="AE24" s="1">
        <f t="shared" si="2"/>
        <v>2</v>
      </c>
      <c r="AF24" s="1"/>
      <c r="AG24" s="1"/>
    </row>
    <row r="25" spans="1:33" ht="15.75" thickBot="1" x14ac:dyDescent="0.3">
      <c r="A25" s="1">
        <v>17</v>
      </c>
      <c r="B25" s="1">
        <v>201248177</v>
      </c>
      <c r="C25" s="11" t="s">
        <v>93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>
        <f t="shared" si="0"/>
        <v>19</v>
      </c>
      <c r="X25" s="1">
        <f t="shared" si="1"/>
        <v>0</v>
      </c>
      <c r="Y25" s="15">
        <f t="shared" si="3"/>
        <v>1</v>
      </c>
      <c r="Z25" s="29">
        <v>1</v>
      </c>
      <c r="AA25" s="29">
        <v>1</v>
      </c>
      <c r="AB25" s="29"/>
      <c r="AC25" s="29"/>
      <c r="AD25" s="29"/>
      <c r="AE25" s="1">
        <f t="shared" si="2"/>
        <v>2</v>
      </c>
      <c r="AF25" s="1"/>
      <c r="AG25" s="1"/>
    </row>
    <row r="26" spans="1:33" ht="15.75" thickBot="1" x14ac:dyDescent="0.3">
      <c r="A26" s="1">
        <v>18</v>
      </c>
      <c r="B26" s="1">
        <v>201211065</v>
      </c>
      <c r="C26" s="11" t="s">
        <v>94</v>
      </c>
      <c r="D26" s="1">
        <v>1</v>
      </c>
      <c r="E26" s="1">
        <v>1</v>
      </c>
      <c r="F26" s="1">
        <v>1</v>
      </c>
      <c r="G26" s="1">
        <v>1</v>
      </c>
      <c r="H26" s="1">
        <v>0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>
        <v>1</v>
      </c>
      <c r="V26" s="1">
        <v>1</v>
      </c>
      <c r="W26" s="1">
        <f t="shared" si="0"/>
        <v>18</v>
      </c>
      <c r="X26" s="1">
        <f t="shared" si="1"/>
        <v>1</v>
      </c>
      <c r="Y26" s="15">
        <f t="shared" si="3"/>
        <v>0.94736842105263153</v>
      </c>
      <c r="Z26" s="29">
        <v>1</v>
      </c>
      <c r="AA26" s="29">
        <v>1</v>
      </c>
      <c r="AB26" s="29"/>
      <c r="AC26" s="29"/>
      <c r="AD26" s="29"/>
      <c r="AE26" s="1">
        <f t="shared" si="2"/>
        <v>2</v>
      </c>
      <c r="AF26" s="1"/>
      <c r="AG26" s="1"/>
    </row>
    <row r="27" spans="1:33" ht="15.75" thickBot="1" x14ac:dyDescent="0.3">
      <c r="A27" s="1">
        <v>19</v>
      </c>
      <c r="B27" s="1">
        <v>201248569</v>
      </c>
      <c r="C27" s="11" t="s">
        <v>95</v>
      </c>
      <c r="D27" s="1">
        <v>1</v>
      </c>
      <c r="E27" s="1">
        <v>0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0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0</v>
      </c>
      <c r="W27" s="1">
        <f t="shared" si="0"/>
        <v>16</v>
      </c>
      <c r="X27" s="1">
        <f t="shared" si="1"/>
        <v>3</v>
      </c>
      <c r="Y27" s="15">
        <f t="shared" si="3"/>
        <v>0.84210526315789469</v>
      </c>
      <c r="Z27" s="29">
        <v>1</v>
      </c>
      <c r="AA27" s="29">
        <v>1</v>
      </c>
      <c r="AB27" s="29"/>
      <c r="AC27" s="29"/>
      <c r="AD27" s="29"/>
      <c r="AE27" s="1">
        <f t="shared" si="2"/>
        <v>2</v>
      </c>
      <c r="AF27" s="1"/>
      <c r="AG27" s="1"/>
    </row>
    <row r="28" spans="1:33" ht="15.75" thickBot="1" x14ac:dyDescent="0.3">
      <c r="A28" s="1">
        <v>20</v>
      </c>
      <c r="B28" s="1">
        <v>201249238</v>
      </c>
      <c r="C28" s="11" t="s">
        <v>96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f t="shared" si="0"/>
        <v>19</v>
      </c>
      <c r="X28" s="1">
        <f t="shared" si="1"/>
        <v>0</v>
      </c>
      <c r="Y28" s="15">
        <f t="shared" si="3"/>
        <v>1</v>
      </c>
      <c r="Z28" s="29">
        <v>1</v>
      </c>
      <c r="AA28" s="29">
        <v>1</v>
      </c>
      <c r="AB28" s="29"/>
      <c r="AC28" s="29"/>
      <c r="AD28" s="29"/>
      <c r="AE28" s="1">
        <f t="shared" si="2"/>
        <v>2</v>
      </c>
      <c r="AF28" s="1"/>
      <c r="AG28" s="1"/>
    </row>
    <row r="29" spans="1:33" ht="15.75" thickBot="1" x14ac:dyDescent="0.3">
      <c r="A29" s="1">
        <v>21</v>
      </c>
      <c r="B29" s="1">
        <v>201201211</v>
      </c>
      <c r="C29" s="11" t="s">
        <v>97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>
        <v>1</v>
      </c>
      <c r="V29" s="1">
        <v>1</v>
      </c>
      <c r="W29" s="1">
        <f t="shared" si="0"/>
        <v>19</v>
      </c>
      <c r="X29" s="1">
        <f t="shared" si="1"/>
        <v>0</v>
      </c>
      <c r="Y29" s="15">
        <f t="shared" si="3"/>
        <v>1</v>
      </c>
      <c r="Z29" s="29">
        <v>1</v>
      </c>
      <c r="AA29" s="29">
        <v>1</v>
      </c>
      <c r="AB29" s="29"/>
      <c r="AC29" s="29"/>
      <c r="AD29" s="29"/>
      <c r="AE29" s="1">
        <f t="shared" si="2"/>
        <v>2</v>
      </c>
      <c r="AF29" s="1"/>
      <c r="AG29" s="1"/>
    </row>
    <row r="30" spans="1:33" ht="15.75" thickBot="1" x14ac:dyDescent="0.3">
      <c r="A30" s="1">
        <v>22</v>
      </c>
      <c r="B30" s="1">
        <v>201212439</v>
      </c>
      <c r="C30" s="11" t="s">
        <v>98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f t="shared" si="0"/>
        <v>19</v>
      </c>
      <c r="X30" s="1">
        <f t="shared" si="1"/>
        <v>0</v>
      </c>
      <c r="Y30" s="15">
        <f t="shared" si="3"/>
        <v>1</v>
      </c>
      <c r="Z30" s="29">
        <v>1</v>
      </c>
      <c r="AA30" s="29">
        <v>1</v>
      </c>
      <c r="AB30" s="29"/>
      <c r="AC30" s="29"/>
      <c r="AD30" s="29"/>
      <c r="AE30" s="1">
        <f t="shared" si="2"/>
        <v>2</v>
      </c>
      <c r="AF30" s="1"/>
      <c r="AG30" s="1"/>
    </row>
    <row r="31" spans="1:33" ht="15.75" thickBot="1" x14ac:dyDescent="0.3">
      <c r="A31" s="1">
        <v>23</v>
      </c>
      <c r="B31" s="1">
        <v>201248922</v>
      </c>
      <c r="C31" s="11" t="s">
        <v>99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0</v>
      </c>
      <c r="P31" s="1">
        <v>1</v>
      </c>
      <c r="Q31" s="1">
        <v>1</v>
      </c>
      <c r="R31" s="1">
        <v>1</v>
      </c>
      <c r="S31" s="1">
        <v>1</v>
      </c>
      <c r="T31" s="1">
        <v>1</v>
      </c>
      <c r="U31" s="1">
        <v>1</v>
      </c>
      <c r="V31" s="1">
        <v>1</v>
      </c>
      <c r="W31" s="1">
        <f t="shared" si="0"/>
        <v>18</v>
      </c>
      <c r="X31" s="1">
        <f t="shared" si="1"/>
        <v>1</v>
      </c>
      <c r="Y31" s="15">
        <f t="shared" si="3"/>
        <v>0.94736842105263153</v>
      </c>
      <c r="Z31" s="29">
        <v>1</v>
      </c>
      <c r="AA31" s="29">
        <v>1</v>
      </c>
      <c r="AB31" s="29"/>
      <c r="AC31" s="29"/>
      <c r="AD31" s="29"/>
      <c r="AE31" s="1">
        <f t="shared" si="2"/>
        <v>2</v>
      </c>
      <c r="AF31" s="1"/>
      <c r="AG31" s="1"/>
    </row>
    <row r="32" spans="1:33" ht="15.75" thickBot="1" x14ac:dyDescent="0.3">
      <c r="A32" s="1">
        <v>24</v>
      </c>
      <c r="B32" s="1">
        <v>201226187</v>
      </c>
      <c r="C32" s="11" t="s">
        <v>100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>
        <v>1</v>
      </c>
      <c r="V32" s="1">
        <v>1</v>
      </c>
      <c r="W32" s="1">
        <f t="shared" si="0"/>
        <v>19</v>
      </c>
      <c r="X32" s="1">
        <f t="shared" si="1"/>
        <v>0</v>
      </c>
      <c r="Y32" s="15">
        <f t="shared" si="3"/>
        <v>1</v>
      </c>
      <c r="Z32" s="29">
        <v>1</v>
      </c>
      <c r="AA32" s="29">
        <v>1</v>
      </c>
      <c r="AB32" s="29"/>
      <c r="AC32" s="29"/>
      <c r="AD32" s="29"/>
      <c r="AE32" s="1">
        <f t="shared" si="2"/>
        <v>2</v>
      </c>
      <c r="AF32" s="1"/>
      <c r="AG32" s="1"/>
    </row>
    <row r="33" spans="1:33" ht="15.75" thickBot="1" x14ac:dyDescent="0.3">
      <c r="A33" s="1">
        <v>25</v>
      </c>
      <c r="B33" s="1">
        <v>201249393</v>
      </c>
      <c r="C33" s="11" t="s">
        <v>101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  <c r="S33" s="1">
        <v>1</v>
      </c>
      <c r="T33" s="1">
        <v>1</v>
      </c>
      <c r="U33" s="1">
        <v>1</v>
      </c>
      <c r="V33" s="1">
        <v>1</v>
      </c>
      <c r="W33" s="1">
        <f t="shared" si="0"/>
        <v>19</v>
      </c>
      <c r="X33" s="1">
        <f t="shared" si="1"/>
        <v>0</v>
      </c>
      <c r="Y33" s="15">
        <f t="shared" si="3"/>
        <v>1</v>
      </c>
      <c r="Z33" s="29">
        <v>1</v>
      </c>
      <c r="AA33" s="29">
        <v>1</v>
      </c>
      <c r="AB33" s="29"/>
      <c r="AC33" s="29"/>
      <c r="AD33" s="29"/>
      <c r="AE33" s="1">
        <f t="shared" si="2"/>
        <v>2</v>
      </c>
      <c r="AF33" s="1"/>
      <c r="AG33" s="1"/>
    </row>
    <row r="34" spans="1:33" ht="15.75" thickBot="1" x14ac:dyDescent="0.3">
      <c r="A34" s="1">
        <v>26</v>
      </c>
      <c r="B34" s="1">
        <v>201239710</v>
      </c>
      <c r="C34" s="11" t="s">
        <v>102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>
        <v>0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f t="shared" si="0"/>
        <v>18</v>
      </c>
      <c r="X34" s="1">
        <f t="shared" si="1"/>
        <v>1</v>
      </c>
      <c r="Y34" s="15">
        <f t="shared" si="3"/>
        <v>0.94736842105263153</v>
      </c>
      <c r="Z34" s="29">
        <v>1</v>
      </c>
      <c r="AA34" s="29">
        <v>1</v>
      </c>
      <c r="AB34" s="29"/>
      <c r="AC34" s="29"/>
      <c r="AD34" s="29"/>
      <c r="AE34" s="1">
        <f t="shared" si="2"/>
        <v>2</v>
      </c>
      <c r="AF34" s="1"/>
      <c r="AG34" s="1"/>
    </row>
    <row r="40" spans="1:33" x14ac:dyDescent="0.2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</row>
  </sheetData>
  <mergeCells count="40">
    <mergeCell ref="Y7:Y8"/>
    <mergeCell ref="AE7:AE8"/>
    <mergeCell ref="AF7:AF8"/>
    <mergeCell ref="Q2:Q8"/>
    <mergeCell ref="R2:R8"/>
    <mergeCell ref="S2:S8"/>
    <mergeCell ref="W7:W8"/>
    <mergeCell ref="X7:X8"/>
    <mergeCell ref="N2:N8"/>
    <mergeCell ref="O2:O8"/>
    <mergeCell ref="P2:P8"/>
    <mergeCell ref="A40:AG40"/>
    <mergeCell ref="A4:B4"/>
    <mergeCell ref="A5:B5"/>
    <mergeCell ref="A6:B6"/>
    <mergeCell ref="A7:A8"/>
    <mergeCell ref="B7:B8"/>
    <mergeCell ref="C7:C8"/>
    <mergeCell ref="Z2:Z8"/>
    <mergeCell ref="AA2:AA8"/>
    <mergeCell ref="AB2:AB8"/>
    <mergeCell ref="AC2:AC8"/>
    <mergeCell ref="AD2:AD8"/>
    <mergeCell ref="AG2:AG8"/>
    <mergeCell ref="A1:C3"/>
    <mergeCell ref="D1:Y1"/>
    <mergeCell ref="Z1:AE1"/>
    <mergeCell ref="D2:D8"/>
    <mergeCell ref="E2:E8"/>
    <mergeCell ref="F2:F8"/>
    <mergeCell ref="G2:G8"/>
    <mergeCell ref="H2:H8"/>
    <mergeCell ref="I2:I8"/>
    <mergeCell ref="J2:J8"/>
    <mergeCell ref="T2:T8"/>
    <mergeCell ref="U2:U8"/>
    <mergeCell ref="V2:V8"/>
    <mergeCell ref="K2:K8"/>
    <mergeCell ref="L2:L8"/>
    <mergeCell ref="M2:M8"/>
  </mergeCells>
  <conditionalFormatting sqref="Y9:Y34">
    <cfRule type="cellIs" dxfId="7" priority="1" operator="lessThan">
      <formula>0.8</formula>
    </cfRule>
  </conditionalFormatting>
  <pageMargins left="0.7" right="0.7" top="0.96875" bottom="0.75" header="0.3" footer="0.3"/>
  <pageSetup scale="73" orientation="landscape" verticalDpi="300" r:id="rId1"/>
  <headerFooter scaleWithDoc="0" alignWithMargins="0">
    <oddHeader>&amp;C&amp;G</oddHeader>
    <oddFooter xml:space="preserve">&amp;LAv.2 Sur #519 Col. Centro Ciudad Serdán Pue., Tel. 01 (245) 45 2 25 90. Correo electrónico. dir.lazaroextserdan@hotmail.com
&amp;R
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32"/>
  <sheetViews>
    <sheetView tabSelected="1" topLeftCell="B9" zoomScaleNormal="100" zoomScalePageLayoutView="80" workbookViewId="0">
      <selection activeCell="M32" sqref="M32"/>
    </sheetView>
  </sheetViews>
  <sheetFormatPr baseColWidth="10" defaultRowHeight="15" x14ac:dyDescent="0.25"/>
  <cols>
    <col min="1" max="1" width="3.5703125" bestFit="1" customWidth="1"/>
    <col min="2" max="2" width="10.85546875" bestFit="1" customWidth="1"/>
    <col min="3" max="3" width="42.140625" bestFit="1" customWidth="1"/>
    <col min="4" max="4" width="10.140625" customWidth="1"/>
    <col min="5" max="5" width="9.28515625" hidden="1" customWidth="1"/>
    <col min="6" max="6" width="9.28515625" customWidth="1"/>
    <col min="7" max="7" width="6.5703125" customWidth="1"/>
    <col min="8" max="8" width="12" bestFit="1" customWidth="1"/>
    <col min="9" max="9" width="7" customWidth="1"/>
    <col min="10" max="10" width="13.7109375" bestFit="1" customWidth="1"/>
    <col min="11" max="11" width="8.5703125" customWidth="1"/>
    <col min="12" max="12" width="10.7109375" customWidth="1"/>
  </cols>
  <sheetData>
    <row r="1" spans="1:16" ht="15.75" thickBot="1" x14ac:dyDescent="0.3">
      <c r="A1" s="115" t="s">
        <v>32</v>
      </c>
      <c r="B1" s="116"/>
      <c r="C1" s="21" t="s">
        <v>33</v>
      </c>
      <c r="D1" s="100"/>
      <c r="E1" s="100"/>
      <c r="F1" s="100"/>
      <c r="G1" s="100"/>
      <c r="H1" s="100"/>
      <c r="O1" s="98" t="s">
        <v>121</v>
      </c>
      <c r="P1" s="98"/>
    </row>
    <row r="2" spans="1:16" ht="15.75" thickBot="1" x14ac:dyDescent="0.3">
      <c r="A2" s="117" t="s">
        <v>34</v>
      </c>
      <c r="B2" s="118"/>
      <c r="C2" s="21" t="s">
        <v>116</v>
      </c>
      <c r="D2" s="101"/>
      <c r="E2" s="101"/>
      <c r="F2" s="101"/>
      <c r="G2" s="101"/>
      <c r="H2" s="101"/>
      <c r="I2" s="110" t="s">
        <v>112</v>
      </c>
      <c r="J2" s="110"/>
      <c r="K2" s="110"/>
      <c r="L2" s="111"/>
      <c r="M2" s="112"/>
      <c r="N2" s="113"/>
      <c r="O2" s="98"/>
      <c r="P2" s="98"/>
    </row>
    <row r="3" spans="1:16" ht="15.75" thickBot="1" x14ac:dyDescent="0.3">
      <c r="A3" s="119" t="s">
        <v>35</v>
      </c>
      <c r="B3" s="119"/>
      <c r="C3" s="65">
        <v>1</v>
      </c>
      <c r="D3" s="102" t="s">
        <v>110</v>
      </c>
      <c r="E3" s="100"/>
      <c r="F3" s="100"/>
      <c r="G3" s="100"/>
      <c r="H3" s="100"/>
      <c r="O3" s="99"/>
      <c r="P3" s="99"/>
    </row>
    <row r="4" spans="1:16" ht="15" customHeight="1" thickBot="1" x14ac:dyDescent="0.3">
      <c r="A4" s="121" t="s">
        <v>111</v>
      </c>
      <c r="B4" s="122"/>
      <c r="C4" s="23"/>
      <c r="D4" s="105" t="s">
        <v>45</v>
      </c>
      <c r="E4" s="105"/>
      <c r="F4" s="105"/>
      <c r="G4" s="106"/>
      <c r="H4" s="107" t="s">
        <v>46</v>
      </c>
      <c r="I4" s="109"/>
      <c r="J4" s="107" t="s">
        <v>31</v>
      </c>
      <c r="K4" s="109"/>
      <c r="L4" s="107" t="s">
        <v>44</v>
      </c>
      <c r="M4" s="109"/>
      <c r="N4" s="103"/>
      <c r="O4" s="104"/>
      <c r="P4" s="104"/>
    </row>
    <row r="5" spans="1:16" x14ac:dyDescent="0.25">
      <c r="A5" s="114" t="s">
        <v>36</v>
      </c>
      <c r="B5" s="120" t="s">
        <v>37</v>
      </c>
      <c r="C5" s="114" t="s">
        <v>38</v>
      </c>
      <c r="D5" s="107"/>
      <c r="E5" s="108"/>
      <c r="F5" s="108"/>
      <c r="G5" s="109"/>
      <c r="H5" s="17" t="s">
        <v>109</v>
      </c>
      <c r="I5" s="5">
        <v>4</v>
      </c>
      <c r="J5" s="18"/>
      <c r="K5" s="19">
        <v>2</v>
      </c>
      <c r="L5" s="123" t="s">
        <v>47</v>
      </c>
      <c r="M5" s="27" t="s">
        <v>48</v>
      </c>
      <c r="N5" s="84" t="s">
        <v>49</v>
      </c>
      <c r="O5" s="84" t="s">
        <v>40</v>
      </c>
      <c r="P5" s="125" t="s">
        <v>108</v>
      </c>
    </row>
    <row r="6" spans="1:16" x14ac:dyDescent="0.25">
      <c r="A6" s="114"/>
      <c r="B6" s="120"/>
      <c r="C6" s="114"/>
      <c r="D6" s="7" t="s">
        <v>165</v>
      </c>
      <c r="E6" s="7" t="s">
        <v>51</v>
      </c>
      <c r="F6" s="7" t="s">
        <v>50</v>
      </c>
      <c r="G6" s="8">
        <v>0.4</v>
      </c>
      <c r="H6" s="7" t="s">
        <v>52</v>
      </c>
      <c r="I6" s="8">
        <v>0.4</v>
      </c>
      <c r="J6" s="64" t="s">
        <v>47</v>
      </c>
      <c r="K6" s="9">
        <v>0.2</v>
      </c>
      <c r="L6" s="124"/>
      <c r="M6" s="28" t="s">
        <v>53</v>
      </c>
      <c r="N6" s="97"/>
      <c r="O6" s="97"/>
      <c r="P6" s="126"/>
    </row>
    <row r="7" spans="1:16" ht="15.75" thickBot="1" x14ac:dyDescent="0.3">
      <c r="A7" s="1">
        <v>1</v>
      </c>
      <c r="B7" s="1">
        <v>201210901</v>
      </c>
      <c r="C7" s="11" t="s">
        <v>77</v>
      </c>
      <c r="D7" s="1">
        <v>10</v>
      </c>
      <c r="E7" s="1"/>
      <c r="F7" s="1">
        <v>10</v>
      </c>
      <c r="G7" s="10">
        <f>SUM(D7,F7)*2/10</f>
        <v>4</v>
      </c>
      <c r="H7" s="1">
        <v>4</v>
      </c>
      <c r="I7" s="10">
        <f>H7*4/$I$5</f>
        <v>4</v>
      </c>
      <c r="J7" s="1">
        <f>'2C-cuatro(A)'!AE9</f>
        <v>2</v>
      </c>
      <c r="K7" s="10">
        <f>J7*2/$K$5</f>
        <v>2</v>
      </c>
      <c r="L7" s="1">
        <f>SUM(G7,I7,K7)</f>
        <v>10</v>
      </c>
      <c r="M7" s="10">
        <f>IF(L7&lt;6,ROUNDDOWN(L7,0),ROUND(L7,0))</f>
        <v>10</v>
      </c>
      <c r="N7" s="1">
        <f>'2C-tres(A)'!W9</f>
        <v>19</v>
      </c>
      <c r="O7" s="1">
        <f>'2C-tres(A)'!X9</f>
        <v>0</v>
      </c>
      <c r="P7" s="53">
        <f>'2C-tres(A)'!Y9</f>
        <v>1</v>
      </c>
    </row>
    <row r="8" spans="1:16" ht="15.75" thickBot="1" x14ac:dyDescent="0.3">
      <c r="A8" s="1">
        <v>2</v>
      </c>
      <c r="B8" s="1">
        <v>201246260</v>
      </c>
      <c r="C8" s="11" t="s">
        <v>78</v>
      </c>
      <c r="D8" s="1">
        <v>10</v>
      </c>
      <c r="E8" s="1"/>
      <c r="F8" s="1">
        <v>3.3</v>
      </c>
      <c r="G8" s="10">
        <f t="shared" ref="G8:G32" si="0">SUM(D8,F8)*2/10</f>
        <v>2.66</v>
      </c>
      <c r="H8" s="1">
        <v>4</v>
      </c>
      <c r="I8" s="10">
        <f t="shared" ref="I8:I32" si="1">H8*4/$I$5</f>
        <v>4</v>
      </c>
      <c r="J8" s="1">
        <f>'2C-cuatro(A)'!AE10</f>
        <v>2</v>
      </c>
      <c r="K8" s="10">
        <f t="shared" ref="K8:K32" si="2">J8*2/$K$5</f>
        <v>2</v>
      </c>
      <c r="L8" s="1">
        <f t="shared" ref="L8:L32" si="3">SUM(G8,I8,K8)</f>
        <v>8.66</v>
      </c>
      <c r="M8" s="10">
        <f t="shared" ref="M8:M32" si="4">IF(L8&lt;6,ROUNDDOWN(L8,0),ROUND(L8,0))</f>
        <v>9</v>
      </c>
      <c r="N8" s="1">
        <f>'2C-tres(A)'!W10</f>
        <v>18</v>
      </c>
      <c r="O8" s="1">
        <f>'2C-tres(A)'!X10</f>
        <v>1</v>
      </c>
      <c r="P8" s="53">
        <f>'2C-tres(A)'!Y10</f>
        <v>0.94736842105263153</v>
      </c>
    </row>
    <row r="9" spans="1:16" ht="15.75" thickBot="1" x14ac:dyDescent="0.3">
      <c r="A9" s="1">
        <v>3</v>
      </c>
      <c r="B9" s="1">
        <v>201248901</v>
      </c>
      <c r="C9" s="11" t="s">
        <v>79</v>
      </c>
      <c r="D9" s="1"/>
      <c r="E9" s="1"/>
      <c r="F9" s="1">
        <v>3.6</v>
      </c>
      <c r="G9" s="10">
        <f t="shared" si="0"/>
        <v>0.72</v>
      </c>
      <c r="H9" s="1">
        <v>0</v>
      </c>
      <c r="I9" s="10">
        <f t="shared" si="1"/>
        <v>0</v>
      </c>
      <c r="J9" s="1">
        <f>'2C-cuatro(A)'!AE11</f>
        <v>0</v>
      </c>
      <c r="K9" s="10">
        <f t="shared" si="2"/>
        <v>0</v>
      </c>
      <c r="L9" s="1">
        <f t="shared" si="3"/>
        <v>0.72</v>
      </c>
      <c r="M9" s="10">
        <f t="shared" si="4"/>
        <v>0</v>
      </c>
      <c r="N9" s="1">
        <f>'2C-tres(A)'!W11</f>
        <v>15</v>
      </c>
      <c r="O9" s="1">
        <f>'2C-tres(A)'!X11</f>
        <v>4</v>
      </c>
      <c r="P9" s="53">
        <f>'2C-tres(A)'!Y11</f>
        <v>0.78947368421052633</v>
      </c>
    </row>
    <row r="10" spans="1:16" ht="15.75" thickBot="1" x14ac:dyDescent="0.3">
      <c r="A10" s="1">
        <v>4</v>
      </c>
      <c r="B10" s="1">
        <v>201207935</v>
      </c>
      <c r="C10" s="11" t="s">
        <v>80</v>
      </c>
      <c r="D10" s="1">
        <v>9</v>
      </c>
      <c r="E10" s="1"/>
      <c r="F10" s="1">
        <v>10</v>
      </c>
      <c r="G10" s="10">
        <f t="shared" si="0"/>
        <v>3.8</v>
      </c>
      <c r="H10" s="1">
        <v>4</v>
      </c>
      <c r="I10" s="10">
        <f t="shared" si="1"/>
        <v>4</v>
      </c>
      <c r="J10" s="1">
        <f>'2C-cuatro(A)'!AE12</f>
        <v>2</v>
      </c>
      <c r="K10" s="10">
        <f t="shared" si="2"/>
        <v>2</v>
      </c>
      <c r="L10" s="1">
        <f t="shared" si="3"/>
        <v>9.8000000000000007</v>
      </c>
      <c r="M10" s="10">
        <f t="shared" si="4"/>
        <v>10</v>
      </c>
      <c r="N10" s="1">
        <f>'2C-tres(A)'!W12</f>
        <v>18</v>
      </c>
      <c r="O10" s="1">
        <f>'2C-tres(A)'!X12</f>
        <v>1</v>
      </c>
      <c r="P10" s="53">
        <f>'2C-tres(A)'!Y12</f>
        <v>0.94736842105263153</v>
      </c>
    </row>
    <row r="11" spans="1:16" ht="15.75" thickBot="1" x14ac:dyDescent="0.3">
      <c r="A11" s="1">
        <v>5</v>
      </c>
      <c r="B11" s="1">
        <v>201225802</v>
      </c>
      <c r="C11" s="11" t="s">
        <v>81</v>
      </c>
      <c r="D11" s="1">
        <v>10</v>
      </c>
      <c r="E11" s="1"/>
      <c r="F11" s="1">
        <v>7.3</v>
      </c>
      <c r="G11" s="10">
        <f t="shared" si="0"/>
        <v>3.46</v>
      </c>
      <c r="H11" s="1">
        <v>4</v>
      </c>
      <c r="I11" s="10">
        <f t="shared" si="1"/>
        <v>4</v>
      </c>
      <c r="J11" s="1">
        <f>'2C-cuatro(A)'!AE13</f>
        <v>2</v>
      </c>
      <c r="K11" s="10">
        <f t="shared" si="2"/>
        <v>2</v>
      </c>
      <c r="L11" s="1">
        <f t="shared" si="3"/>
        <v>9.4600000000000009</v>
      </c>
      <c r="M11" s="10">
        <f t="shared" si="4"/>
        <v>9</v>
      </c>
      <c r="N11" s="1">
        <f>'2C-tres(A)'!W13</f>
        <v>17</v>
      </c>
      <c r="O11" s="1">
        <f>'2C-tres(A)'!X13</f>
        <v>2</v>
      </c>
      <c r="P11" s="53">
        <f>'2C-tres(A)'!Y13</f>
        <v>0.89473684210526316</v>
      </c>
    </row>
    <row r="12" spans="1:16" ht="15.75" thickBot="1" x14ac:dyDescent="0.3">
      <c r="A12" s="1">
        <v>6</v>
      </c>
      <c r="B12" s="1">
        <v>201247074</v>
      </c>
      <c r="C12" s="11" t="s">
        <v>82</v>
      </c>
      <c r="D12" s="1"/>
      <c r="E12" s="1"/>
      <c r="F12" s="1">
        <v>2</v>
      </c>
      <c r="G12" s="10">
        <f t="shared" si="0"/>
        <v>0.4</v>
      </c>
      <c r="H12" s="1">
        <v>2</v>
      </c>
      <c r="I12" s="10">
        <f t="shared" si="1"/>
        <v>2</v>
      </c>
      <c r="J12" s="1">
        <f>'2C-cuatro(A)'!AE14</f>
        <v>2</v>
      </c>
      <c r="K12" s="10">
        <f t="shared" si="2"/>
        <v>2</v>
      </c>
      <c r="L12" s="1">
        <f t="shared" si="3"/>
        <v>4.4000000000000004</v>
      </c>
      <c r="M12" s="10">
        <f t="shared" si="4"/>
        <v>4</v>
      </c>
      <c r="N12" s="1">
        <f>'2C-tres(A)'!W14</f>
        <v>17</v>
      </c>
      <c r="O12" s="1">
        <f>'2C-tres(A)'!X14</f>
        <v>2</v>
      </c>
      <c r="P12" s="53">
        <f>'2C-tres(A)'!Y14</f>
        <v>0.89473684210526316</v>
      </c>
    </row>
    <row r="13" spans="1:16" ht="15.75" thickBot="1" x14ac:dyDescent="0.3">
      <c r="A13" s="1">
        <v>7</v>
      </c>
      <c r="B13" s="1">
        <v>201246959</v>
      </c>
      <c r="C13" s="11" t="s">
        <v>83</v>
      </c>
      <c r="D13" s="1">
        <v>10</v>
      </c>
      <c r="E13" s="1"/>
      <c r="F13" s="1">
        <v>10</v>
      </c>
      <c r="G13" s="10">
        <f t="shared" si="0"/>
        <v>4</v>
      </c>
      <c r="H13" s="1">
        <v>4</v>
      </c>
      <c r="I13" s="10">
        <f t="shared" si="1"/>
        <v>4</v>
      </c>
      <c r="J13" s="1">
        <f>'2C-cuatro(A)'!AE15</f>
        <v>2</v>
      </c>
      <c r="K13" s="10">
        <f t="shared" si="2"/>
        <v>2</v>
      </c>
      <c r="L13" s="1">
        <f t="shared" si="3"/>
        <v>10</v>
      </c>
      <c r="M13" s="10">
        <f t="shared" si="4"/>
        <v>10</v>
      </c>
      <c r="N13" s="1">
        <f>'2C-tres(A)'!W15</f>
        <v>19</v>
      </c>
      <c r="O13" s="1">
        <f>'2C-tres(A)'!X15</f>
        <v>0</v>
      </c>
      <c r="P13" s="53">
        <f>'2C-tres(A)'!Y15</f>
        <v>1</v>
      </c>
    </row>
    <row r="14" spans="1:16" ht="15.75" thickBot="1" x14ac:dyDescent="0.3">
      <c r="A14" s="1">
        <v>8</v>
      </c>
      <c r="B14" s="1">
        <v>201225840</v>
      </c>
      <c r="C14" s="11" t="s">
        <v>84</v>
      </c>
      <c r="D14" s="1">
        <v>9</v>
      </c>
      <c r="E14" s="1"/>
      <c r="F14" s="1">
        <v>8.6</v>
      </c>
      <c r="G14" s="10">
        <f t="shared" si="0"/>
        <v>3.5200000000000005</v>
      </c>
      <c r="H14" s="1">
        <v>4</v>
      </c>
      <c r="I14" s="10">
        <f t="shared" si="1"/>
        <v>4</v>
      </c>
      <c r="J14" s="1">
        <f>'2C-cuatro(A)'!AE16</f>
        <v>2</v>
      </c>
      <c r="K14" s="10">
        <f t="shared" si="2"/>
        <v>2</v>
      </c>
      <c r="L14" s="1">
        <f t="shared" si="3"/>
        <v>9.52</v>
      </c>
      <c r="M14" s="10">
        <f t="shared" si="4"/>
        <v>10</v>
      </c>
      <c r="N14" s="1">
        <f>'2C-tres(A)'!W16</f>
        <v>18</v>
      </c>
      <c r="O14" s="1">
        <f>'2C-tres(A)'!X16</f>
        <v>1</v>
      </c>
      <c r="P14" s="53">
        <f>'2C-tres(A)'!Y16</f>
        <v>0.94736842105263153</v>
      </c>
    </row>
    <row r="15" spans="1:16" ht="15.75" thickBot="1" x14ac:dyDescent="0.3">
      <c r="A15" s="1">
        <v>9</v>
      </c>
      <c r="B15" s="1">
        <v>201232227</v>
      </c>
      <c r="C15" s="11" t="s">
        <v>85</v>
      </c>
      <c r="D15" s="1">
        <v>9</v>
      </c>
      <c r="E15" s="1"/>
      <c r="F15" s="1">
        <v>10</v>
      </c>
      <c r="G15" s="10">
        <f t="shared" si="0"/>
        <v>3.8</v>
      </c>
      <c r="H15" s="1">
        <v>4</v>
      </c>
      <c r="I15" s="10">
        <f t="shared" si="1"/>
        <v>4</v>
      </c>
      <c r="J15" s="1">
        <f>'2C-cuatro(A)'!AE17</f>
        <v>2</v>
      </c>
      <c r="K15" s="10">
        <f t="shared" si="2"/>
        <v>2</v>
      </c>
      <c r="L15" s="1">
        <f t="shared" si="3"/>
        <v>9.8000000000000007</v>
      </c>
      <c r="M15" s="10">
        <f t="shared" si="4"/>
        <v>10</v>
      </c>
      <c r="N15" s="1">
        <f>'2C-tres(A)'!W17</f>
        <v>19</v>
      </c>
      <c r="O15" s="1">
        <f>'2C-tres(A)'!X17</f>
        <v>0</v>
      </c>
      <c r="P15" s="53">
        <f>'2C-tres(A)'!Y17</f>
        <v>1</v>
      </c>
    </row>
    <row r="16" spans="1:16" ht="15.75" thickBot="1" x14ac:dyDescent="0.3">
      <c r="A16" s="1">
        <v>10</v>
      </c>
      <c r="B16" s="1">
        <v>201204229</v>
      </c>
      <c r="C16" s="11" t="s">
        <v>86</v>
      </c>
      <c r="D16" s="1">
        <v>10</v>
      </c>
      <c r="E16" s="1"/>
      <c r="F16" s="1">
        <v>8.6</v>
      </c>
      <c r="G16" s="10">
        <f t="shared" si="0"/>
        <v>3.72</v>
      </c>
      <c r="H16" s="1">
        <v>4</v>
      </c>
      <c r="I16" s="10">
        <f t="shared" si="1"/>
        <v>4</v>
      </c>
      <c r="J16" s="1">
        <f>'2C-cuatro(A)'!AE18</f>
        <v>2</v>
      </c>
      <c r="K16" s="10">
        <f t="shared" si="2"/>
        <v>2</v>
      </c>
      <c r="L16" s="1">
        <f t="shared" si="3"/>
        <v>9.7200000000000006</v>
      </c>
      <c r="M16" s="10">
        <f t="shared" si="4"/>
        <v>10</v>
      </c>
      <c r="N16" s="1">
        <f>'2C-tres(A)'!W18</f>
        <v>19</v>
      </c>
      <c r="O16" s="1">
        <f>'2C-tres(A)'!X18</f>
        <v>0</v>
      </c>
      <c r="P16" s="53">
        <f>'2C-tres(A)'!Y18</f>
        <v>1</v>
      </c>
    </row>
    <row r="17" spans="1:16" ht="15.75" thickBot="1" x14ac:dyDescent="0.3">
      <c r="A17" s="1">
        <v>11</v>
      </c>
      <c r="B17" s="1">
        <v>201247223</v>
      </c>
      <c r="C17" s="11" t="s">
        <v>87</v>
      </c>
      <c r="D17" s="1">
        <v>0</v>
      </c>
      <c r="E17" s="1"/>
      <c r="F17" s="1">
        <v>0</v>
      </c>
      <c r="G17" s="10">
        <f t="shared" si="0"/>
        <v>0</v>
      </c>
      <c r="H17" s="1">
        <v>0</v>
      </c>
      <c r="I17" s="10">
        <f t="shared" si="1"/>
        <v>0</v>
      </c>
      <c r="J17" s="1">
        <f>'2C-cuatro(A)'!AE19</f>
        <v>0</v>
      </c>
      <c r="K17" s="10">
        <f t="shared" si="2"/>
        <v>0</v>
      </c>
      <c r="L17" s="1">
        <f t="shared" si="3"/>
        <v>0</v>
      </c>
      <c r="M17" s="10">
        <f t="shared" si="4"/>
        <v>0</v>
      </c>
      <c r="N17" s="1">
        <f>'2C-tres(A)'!W19</f>
        <v>0</v>
      </c>
      <c r="O17" s="1">
        <f>'2C-tres(A)'!X19</f>
        <v>19</v>
      </c>
      <c r="P17" s="53">
        <f>'2C-tres(A)'!Y19</f>
        <v>0</v>
      </c>
    </row>
    <row r="18" spans="1:16" ht="15.75" thickBot="1" x14ac:dyDescent="0.3">
      <c r="A18" s="1">
        <v>12</v>
      </c>
      <c r="B18" s="1">
        <v>201201360</v>
      </c>
      <c r="C18" s="11" t="s">
        <v>88</v>
      </c>
      <c r="D18" s="1">
        <v>10</v>
      </c>
      <c r="E18" s="1"/>
      <c r="F18" s="1">
        <v>4.5999999999999996</v>
      </c>
      <c r="G18" s="10">
        <f t="shared" si="0"/>
        <v>2.92</v>
      </c>
      <c r="H18" s="1">
        <v>4</v>
      </c>
      <c r="I18" s="10">
        <f t="shared" si="1"/>
        <v>4</v>
      </c>
      <c r="J18" s="1">
        <f>'2C-cuatro(A)'!AE20</f>
        <v>2</v>
      </c>
      <c r="K18" s="10">
        <f t="shared" si="2"/>
        <v>2</v>
      </c>
      <c r="L18" s="1">
        <f t="shared" si="3"/>
        <v>8.92</v>
      </c>
      <c r="M18" s="10">
        <f t="shared" si="4"/>
        <v>9</v>
      </c>
      <c r="N18" s="1">
        <f>'2C-tres(A)'!W20</f>
        <v>17</v>
      </c>
      <c r="O18" s="1">
        <f>'2C-tres(A)'!X20</f>
        <v>2</v>
      </c>
      <c r="P18" s="53">
        <f>'2C-tres(A)'!Y20</f>
        <v>0.89473684210526316</v>
      </c>
    </row>
    <row r="19" spans="1:16" ht="15.75" thickBot="1" x14ac:dyDescent="0.3">
      <c r="A19" s="1">
        <v>13</v>
      </c>
      <c r="B19" s="1">
        <v>201232495</v>
      </c>
      <c r="C19" s="11" t="s">
        <v>89</v>
      </c>
      <c r="D19" s="1">
        <v>9.5</v>
      </c>
      <c r="E19" s="1"/>
      <c r="F19" s="1">
        <v>5.6</v>
      </c>
      <c r="G19" s="10">
        <f t="shared" si="0"/>
        <v>3.02</v>
      </c>
      <c r="H19" s="1">
        <v>4</v>
      </c>
      <c r="I19" s="10">
        <f t="shared" si="1"/>
        <v>4</v>
      </c>
      <c r="J19" s="1">
        <f>'2C-cuatro(A)'!AE21</f>
        <v>2</v>
      </c>
      <c r="K19" s="10">
        <f t="shared" si="2"/>
        <v>2</v>
      </c>
      <c r="L19" s="1">
        <f t="shared" si="3"/>
        <v>9.02</v>
      </c>
      <c r="M19" s="10">
        <f t="shared" si="4"/>
        <v>9</v>
      </c>
      <c r="N19" s="1">
        <f>'2C-tres(A)'!W21</f>
        <v>17</v>
      </c>
      <c r="O19" s="1">
        <f>'2C-tres(A)'!X21</f>
        <v>2</v>
      </c>
      <c r="P19" s="53">
        <f>'2C-tres(A)'!Y21</f>
        <v>0.89473684210526316</v>
      </c>
    </row>
    <row r="20" spans="1:16" ht="15.75" thickBot="1" x14ac:dyDescent="0.3">
      <c r="A20" s="1">
        <v>14</v>
      </c>
      <c r="B20" s="1">
        <v>201200590</v>
      </c>
      <c r="C20" s="11" t="s">
        <v>90</v>
      </c>
      <c r="D20" s="1"/>
      <c r="E20" s="1"/>
      <c r="F20" s="1">
        <v>2.6</v>
      </c>
      <c r="G20" s="10">
        <f t="shared" si="0"/>
        <v>0.52</v>
      </c>
      <c r="H20" s="1">
        <v>4</v>
      </c>
      <c r="I20" s="10">
        <f t="shared" si="1"/>
        <v>4</v>
      </c>
      <c r="J20" s="1">
        <f>'2C-cuatro(A)'!AE22</f>
        <v>0</v>
      </c>
      <c r="K20" s="10">
        <f t="shared" si="2"/>
        <v>0</v>
      </c>
      <c r="L20" s="1">
        <f t="shared" si="3"/>
        <v>4.5199999999999996</v>
      </c>
      <c r="M20" s="10">
        <f t="shared" si="4"/>
        <v>4</v>
      </c>
      <c r="N20" s="1">
        <f>'2C-tres(A)'!W22</f>
        <v>18</v>
      </c>
      <c r="O20" s="1">
        <f>'2C-tres(A)'!X22</f>
        <v>1</v>
      </c>
      <c r="P20" s="53">
        <f>'2C-tres(A)'!Y22</f>
        <v>0.94736842105263153</v>
      </c>
    </row>
    <row r="21" spans="1:16" ht="15.75" thickBot="1" x14ac:dyDescent="0.3">
      <c r="A21" s="1">
        <v>15</v>
      </c>
      <c r="B21" s="1">
        <v>201226935</v>
      </c>
      <c r="C21" s="11" t="s">
        <v>91</v>
      </c>
      <c r="D21" s="1">
        <v>10</v>
      </c>
      <c r="E21" s="1"/>
      <c r="F21" s="1">
        <v>4.3</v>
      </c>
      <c r="G21" s="10">
        <f t="shared" si="0"/>
        <v>2.8600000000000003</v>
      </c>
      <c r="H21" s="1">
        <v>4</v>
      </c>
      <c r="I21" s="10">
        <f t="shared" si="1"/>
        <v>4</v>
      </c>
      <c r="J21" s="1">
        <f>'2C-cuatro(A)'!AE23</f>
        <v>2</v>
      </c>
      <c r="K21" s="10">
        <f t="shared" si="2"/>
        <v>2</v>
      </c>
      <c r="L21" s="1">
        <f t="shared" si="3"/>
        <v>8.86</v>
      </c>
      <c r="M21" s="10">
        <f t="shared" si="4"/>
        <v>9</v>
      </c>
      <c r="N21" s="1">
        <f>'2C-tres(A)'!W23</f>
        <v>19</v>
      </c>
      <c r="O21" s="1">
        <f>'2C-tres(A)'!X23</f>
        <v>0</v>
      </c>
      <c r="P21" s="53">
        <f>'2C-tres(A)'!Y23</f>
        <v>1</v>
      </c>
    </row>
    <row r="22" spans="1:16" ht="15.75" thickBot="1" x14ac:dyDescent="0.3">
      <c r="A22" s="1">
        <v>16</v>
      </c>
      <c r="B22" s="1">
        <v>201219332</v>
      </c>
      <c r="C22" s="11" t="s">
        <v>92</v>
      </c>
      <c r="D22" s="1">
        <v>10</v>
      </c>
      <c r="E22" s="1"/>
      <c r="F22" s="1">
        <v>6</v>
      </c>
      <c r="G22" s="10">
        <f t="shared" si="0"/>
        <v>3.2</v>
      </c>
      <c r="H22" s="1">
        <v>4</v>
      </c>
      <c r="I22" s="10">
        <f t="shared" si="1"/>
        <v>4</v>
      </c>
      <c r="J22" s="1">
        <f>'2C-cuatro(A)'!AE24</f>
        <v>2</v>
      </c>
      <c r="K22" s="10">
        <f t="shared" si="2"/>
        <v>2</v>
      </c>
      <c r="L22" s="1">
        <f t="shared" si="3"/>
        <v>9.1999999999999993</v>
      </c>
      <c r="M22" s="10">
        <f t="shared" si="4"/>
        <v>9</v>
      </c>
      <c r="N22" s="1">
        <f>'2C-tres(A)'!W24</f>
        <v>19</v>
      </c>
      <c r="O22" s="1">
        <f>'2C-tres(A)'!X24</f>
        <v>0</v>
      </c>
      <c r="P22" s="53">
        <f>'2C-tres(A)'!Y24</f>
        <v>1</v>
      </c>
    </row>
    <row r="23" spans="1:16" ht="15.75" thickBot="1" x14ac:dyDescent="0.3">
      <c r="A23" s="1">
        <v>17</v>
      </c>
      <c r="B23" s="1">
        <v>201248177</v>
      </c>
      <c r="C23" s="11" t="s">
        <v>93</v>
      </c>
      <c r="D23" s="1">
        <v>10</v>
      </c>
      <c r="E23" s="1"/>
      <c r="F23" s="1">
        <v>10</v>
      </c>
      <c r="G23" s="10">
        <f t="shared" si="0"/>
        <v>4</v>
      </c>
      <c r="H23" s="1">
        <v>4</v>
      </c>
      <c r="I23" s="10">
        <f t="shared" si="1"/>
        <v>4</v>
      </c>
      <c r="J23" s="1">
        <f>'2C-cuatro(A)'!AE25</f>
        <v>2</v>
      </c>
      <c r="K23" s="10">
        <f t="shared" si="2"/>
        <v>2</v>
      </c>
      <c r="L23" s="1">
        <f t="shared" si="3"/>
        <v>10</v>
      </c>
      <c r="M23" s="10">
        <f t="shared" si="4"/>
        <v>10</v>
      </c>
      <c r="N23" s="1">
        <f>'2C-tres(A)'!W25</f>
        <v>19</v>
      </c>
      <c r="O23" s="1">
        <f>'2C-tres(A)'!X25</f>
        <v>0</v>
      </c>
      <c r="P23" s="53">
        <f>'2C-tres(A)'!Y25</f>
        <v>1</v>
      </c>
    </row>
    <row r="24" spans="1:16" ht="15.75" thickBot="1" x14ac:dyDescent="0.3">
      <c r="A24" s="1">
        <v>18</v>
      </c>
      <c r="B24" s="1">
        <v>201211065</v>
      </c>
      <c r="C24" s="11" t="s">
        <v>94</v>
      </c>
      <c r="D24" s="1">
        <v>9</v>
      </c>
      <c r="E24" s="1"/>
      <c r="F24" s="1">
        <v>10</v>
      </c>
      <c r="G24" s="10">
        <f t="shared" si="0"/>
        <v>3.8</v>
      </c>
      <c r="H24" s="1">
        <v>4</v>
      </c>
      <c r="I24" s="10">
        <f t="shared" si="1"/>
        <v>4</v>
      </c>
      <c r="J24" s="1">
        <f>'2C-cuatro(A)'!AE26</f>
        <v>2</v>
      </c>
      <c r="K24" s="10">
        <f t="shared" si="2"/>
        <v>2</v>
      </c>
      <c r="L24" s="1">
        <f t="shared" si="3"/>
        <v>9.8000000000000007</v>
      </c>
      <c r="M24" s="10">
        <f t="shared" si="4"/>
        <v>10</v>
      </c>
      <c r="N24" s="1">
        <f>'2C-tres(A)'!W26</f>
        <v>18</v>
      </c>
      <c r="O24" s="1">
        <f>'2C-tres(A)'!X26</f>
        <v>1</v>
      </c>
      <c r="P24" s="53">
        <f>'2C-tres(A)'!Y26</f>
        <v>0.94736842105263153</v>
      </c>
    </row>
    <row r="25" spans="1:16" ht="15.75" thickBot="1" x14ac:dyDescent="0.3">
      <c r="A25" s="1">
        <v>19</v>
      </c>
      <c r="B25" s="1">
        <v>201248569</v>
      </c>
      <c r="C25" s="11" t="s">
        <v>95</v>
      </c>
      <c r="D25" s="1">
        <v>10</v>
      </c>
      <c r="E25" s="1"/>
      <c r="F25" s="1">
        <v>7.6</v>
      </c>
      <c r="G25" s="10">
        <f t="shared" si="0"/>
        <v>3.5200000000000005</v>
      </c>
      <c r="H25" s="1">
        <v>2</v>
      </c>
      <c r="I25" s="10">
        <f t="shared" si="1"/>
        <v>2</v>
      </c>
      <c r="J25" s="1">
        <f>'2C-cuatro(A)'!AE27</f>
        <v>2</v>
      </c>
      <c r="K25" s="10">
        <f t="shared" si="2"/>
        <v>2</v>
      </c>
      <c r="L25" s="1">
        <f t="shared" si="3"/>
        <v>7.5200000000000005</v>
      </c>
      <c r="M25" s="10">
        <f t="shared" si="4"/>
        <v>8</v>
      </c>
      <c r="N25" s="1">
        <f>'2C-tres(A)'!W27</f>
        <v>16</v>
      </c>
      <c r="O25" s="1">
        <f>'2C-tres(A)'!X27</f>
        <v>3</v>
      </c>
      <c r="P25" s="53">
        <f>'2C-tres(A)'!Y27</f>
        <v>0.84210526315789469</v>
      </c>
    </row>
    <row r="26" spans="1:16" ht="15.75" thickBot="1" x14ac:dyDescent="0.3">
      <c r="A26" s="1">
        <v>20</v>
      </c>
      <c r="B26" s="1">
        <v>201249238</v>
      </c>
      <c r="C26" s="11" t="s">
        <v>96</v>
      </c>
      <c r="D26" s="1">
        <v>10</v>
      </c>
      <c r="E26" s="1"/>
      <c r="F26" s="1">
        <v>10</v>
      </c>
      <c r="G26" s="10">
        <f t="shared" si="0"/>
        <v>4</v>
      </c>
      <c r="H26" s="1">
        <v>4</v>
      </c>
      <c r="I26" s="10">
        <f t="shared" si="1"/>
        <v>4</v>
      </c>
      <c r="J26" s="1">
        <f>'2C-cuatro(A)'!AE28</f>
        <v>2</v>
      </c>
      <c r="K26" s="10">
        <f t="shared" si="2"/>
        <v>2</v>
      </c>
      <c r="L26" s="1">
        <f t="shared" si="3"/>
        <v>10</v>
      </c>
      <c r="M26" s="10">
        <f t="shared" si="4"/>
        <v>10</v>
      </c>
      <c r="N26" s="1">
        <f>'2C-tres(A)'!W28</f>
        <v>19</v>
      </c>
      <c r="O26" s="1">
        <f>'2C-tres(A)'!X28</f>
        <v>0</v>
      </c>
      <c r="P26" s="53">
        <f>'2C-tres(A)'!Y28</f>
        <v>1</v>
      </c>
    </row>
    <row r="27" spans="1:16" ht="15.75" thickBot="1" x14ac:dyDescent="0.3">
      <c r="A27" s="1">
        <v>21</v>
      </c>
      <c r="B27" s="1">
        <v>201201211</v>
      </c>
      <c r="C27" s="11" t="s">
        <v>97</v>
      </c>
      <c r="D27" s="1">
        <v>9.5</v>
      </c>
      <c r="E27" s="1"/>
      <c r="F27" s="1">
        <v>10</v>
      </c>
      <c r="G27" s="10">
        <f t="shared" si="0"/>
        <v>3.9</v>
      </c>
      <c r="H27" s="1">
        <v>4</v>
      </c>
      <c r="I27" s="10">
        <f t="shared" si="1"/>
        <v>4</v>
      </c>
      <c r="J27" s="1">
        <f>'2C-cuatro(A)'!AE29</f>
        <v>2</v>
      </c>
      <c r="K27" s="10">
        <f t="shared" si="2"/>
        <v>2</v>
      </c>
      <c r="L27" s="1">
        <f t="shared" si="3"/>
        <v>9.9</v>
      </c>
      <c r="M27" s="10">
        <f t="shared" si="4"/>
        <v>10</v>
      </c>
      <c r="N27" s="1">
        <f>'2C-tres(A)'!W29</f>
        <v>19</v>
      </c>
      <c r="O27" s="1">
        <f>'2C-tres(A)'!X29</f>
        <v>0</v>
      </c>
      <c r="P27" s="53">
        <f>'2C-tres(A)'!Y29</f>
        <v>1</v>
      </c>
    </row>
    <row r="28" spans="1:16" ht="15.75" thickBot="1" x14ac:dyDescent="0.3">
      <c r="A28" s="1">
        <v>22</v>
      </c>
      <c r="B28" s="1">
        <v>201212439</v>
      </c>
      <c r="C28" s="11" t="s">
        <v>98</v>
      </c>
      <c r="D28" s="1">
        <v>10</v>
      </c>
      <c r="E28" s="1"/>
      <c r="F28" s="1">
        <v>8.3000000000000007</v>
      </c>
      <c r="G28" s="10">
        <f t="shared" si="0"/>
        <v>3.66</v>
      </c>
      <c r="H28" s="1">
        <v>4</v>
      </c>
      <c r="I28" s="10">
        <f t="shared" si="1"/>
        <v>4</v>
      </c>
      <c r="J28" s="1">
        <f>'2C-cuatro(A)'!AE30</f>
        <v>2</v>
      </c>
      <c r="K28" s="10">
        <f t="shared" si="2"/>
        <v>2</v>
      </c>
      <c r="L28" s="1">
        <v>9.5</v>
      </c>
      <c r="M28" s="10">
        <f t="shared" si="4"/>
        <v>10</v>
      </c>
      <c r="N28" s="1">
        <f>'2C-tres(A)'!W30</f>
        <v>19</v>
      </c>
      <c r="O28" s="1">
        <f>'2C-tres(A)'!X30</f>
        <v>0</v>
      </c>
      <c r="P28" s="53">
        <f>'2C-tres(A)'!Y30</f>
        <v>1</v>
      </c>
    </row>
    <row r="29" spans="1:16" ht="15.75" thickBot="1" x14ac:dyDescent="0.3">
      <c r="A29" s="1">
        <v>23</v>
      </c>
      <c r="B29" s="1">
        <v>201248922</v>
      </c>
      <c r="C29" s="11" t="s">
        <v>99</v>
      </c>
      <c r="D29" s="1">
        <v>10</v>
      </c>
      <c r="E29" s="1"/>
      <c r="F29" s="1">
        <v>9.6</v>
      </c>
      <c r="G29" s="10">
        <f t="shared" si="0"/>
        <v>3.9200000000000004</v>
      </c>
      <c r="H29" s="1">
        <v>3</v>
      </c>
      <c r="I29" s="10">
        <f t="shared" si="1"/>
        <v>3</v>
      </c>
      <c r="J29" s="1">
        <f>'2C-cuatro(A)'!AE31</f>
        <v>2</v>
      </c>
      <c r="K29" s="10">
        <f t="shared" si="2"/>
        <v>2</v>
      </c>
      <c r="L29" s="1">
        <f t="shared" si="3"/>
        <v>8.92</v>
      </c>
      <c r="M29" s="10">
        <f t="shared" si="4"/>
        <v>9</v>
      </c>
      <c r="N29" s="1">
        <f>'2C-tres(A)'!W31</f>
        <v>18</v>
      </c>
      <c r="O29" s="1">
        <f>'2C-tres(A)'!X31</f>
        <v>1</v>
      </c>
      <c r="P29" s="53">
        <f>'2C-tres(A)'!Y31</f>
        <v>0.94736842105263153</v>
      </c>
    </row>
    <row r="30" spans="1:16" ht="15.75" thickBot="1" x14ac:dyDescent="0.3">
      <c r="A30" s="1">
        <v>24</v>
      </c>
      <c r="B30" s="1">
        <v>201226187</v>
      </c>
      <c r="C30" s="11" t="s">
        <v>100</v>
      </c>
      <c r="D30" s="1">
        <v>10</v>
      </c>
      <c r="E30" s="1"/>
      <c r="F30" s="1">
        <v>10</v>
      </c>
      <c r="G30" s="10">
        <f t="shared" si="0"/>
        <v>4</v>
      </c>
      <c r="H30" s="1">
        <v>4</v>
      </c>
      <c r="I30" s="10">
        <f t="shared" si="1"/>
        <v>4</v>
      </c>
      <c r="J30" s="1">
        <f>'2C-cuatro(A)'!AE32</f>
        <v>2</v>
      </c>
      <c r="K30" s="10">
        <f t="shared" si="2"/>
        <v>2</v>
      </c>
      <c r="L30" s="1">
        <f t="shared" si="3"/>
        <v>10</v>
      </c>
      <c r="M30" s="10">
        <f t="shared" si="4"/>
        <v>10</v>
      </c>
      <c r="N30" s="1">
        <f>'2C-tres(A)'!W32</f>
        <v>19</v>
      </c>
      <c r="O30" s="1">
        <f>'2C-tres(A)'!X32</f>
        <v>0</v>
      </c>
      <c r="P30" s="53">
        <f>'2C-tres(A)'!Y32</f>
        <v>1</v>
      </c>
    </row>
    <row r="31" spans="1:16" ht="15.75" thickBot="1" x14ac:dyDescent="0.3">
      <c r="A31" s="1">
        <v>25</v>
      </c>
      <c r="B31" s="1">
        <v>201249393</v>
      </c>
      <c r="C31" s="11" t="s">
        <v>101</v>
      </c>
      <c r="D31" s="1">
        <v>10</v>
      </c>
      <c r="E31" s="1"/>
      <c r="F31" s="1">
        <v>7.6</v>
      </c>
      <c r="G31" s="10">
        <f t="shared" si="0"/>
        <v>3.5200000000000005</v>
      </c>
      <c r="H31" s="1">
        <v>4</v>
      </c>
      <c r="I31" s="10">
        <f t="shared" si="1"/>
        <v>4</v>
      </c>
      <c r="J31" s="1">
        <f>'2C-cuatro(A)'!AE33</f>
        <v>2</v>
      </c>
      <c r="K31" s="10">
        <f t="shared" si="2"/>
        <v>2</v>
      </c>
      <c r="L31" s="1">
        <f t="shared" si="3"/>
        <v>9.52</v>
      </c>
      <c r="M31" s="10">
        <f t="shared" si="4"/>
        <v>10</v>
      </c>
      <c r="N31" s="1">
        <f>'2C-tres(A)'!W33</f>
        <v>19</v>
      </c>
      <c r="O31" s="1">
        <f>'2C-tres(A)'!X33</f>
        <v>0</v>
      </c>
      <c r="P31" s="53">
        <f>'2C-tres(A)'!Y33</f>
        <v>1</v>
      </c>
    </row>
    <row r="32" spans="1:16" ht="15.75" thickBot="1" x14ac:dyDescent="0.3">
      <c r="A32" s="1">
        <v>26</v>
      </c>
      <c r="B32" s="1">
        <v>201239710</v>
      </c>
      <c r="C32" s="11" t="s">
        <v>102</v>
      </c>
      <c r="D32" s="1">
        <v>10</v>
      </c>
      <c r="E32" s="1"/>
      <c r="F32" s="1">
        <v>10</v>
      </c>
      <c r="G32" s="10">
        <f t="shared" si="0"/>
        <v>4</v>
      </c>
      <c r="H32" s="1">
        <v>4</v>
      </c>
      <c r="I32" s="10">
        <f t="shared" si="1"/>
        <v>4</v>
      </c>
      <c r="J32" s="1">
        <f>'2C-cuatro(A)'!AE34</f>
        <v>2</v>
      </c>
      <c r="K32" s="10">
        <f t="shared" si="2"/>
        <v>2</v>
      </c>
      <c r="L32" s="1">
        <f t="shared" si="3"/>
        <v>10</v>
      </c>
      <c r="M32" s="10">
        <f t="shared" si="4"/>
        <v>10</v>
      </c>
      <c r="N32" s="1">
        <f>'2C-tres(A)'!W34</f>
        <v>18</v>
      </c>
      <c r="O32" s="1">
        <f>'2C-tres(A)'!X34</f>
        <v>1</v>
      </c>
      <c r="P32" s="53">
        <f>'2C-tres(A)'!Y34</f>
        <v>0.94736842105263153</v>
      </c>
    </row>
  </sheetData>
  <mergeCells count="21">
    <mergeCell ref="N5:N6"/>
    <mergeCell ref="O5:O6"/>
    <mergeCell ref="P5:P6"/>
    <mergeCell ref="A4:B4"/>
    <mergeCell ref="D4:G5"/>
    <mergeCell ref="H4:I4"/>
    <mergeCell ref="J4:K4"/>
    <mergeCell ref="L4:M4"/>
    <mergeCell ref="N4:P4"/>
    <mergeCell ref="A5:A6"/>
    <mergeCell ref="B5:B6"/>
    <mergeCell ref="C5:C6"/>
    <mergeCell ref="L5:L6"/>
    <mergeCell ref="A1:B1"/>
    <mergeCell ref="D1:H2"/>
    <mergeCell ref="O1:P3"/>
    <mergeCell ref="A2:B2"/>
    <mergeCell ref="I2:K2"/>
    <mergeCell ref="L2:N2"/>
    <mergeCell ref="A3:B3"/>
    <mergeCell ref="D3:H3"/>
  </mergeCells>
  <conditionalFormatting sqref="M7:M32">
    <cfRule type="cellIs" dxfId="6" priority="1" operator="lessThan">
      <formula>6</formula>
    </cfRule>
  </conditionalFormatting>
  <pageMargins left="0.7" right="0.7" top="0.96875" bottom="0.75" header="0.3" footer="0.3"/>
  <pageSetup scale="73" orientation="landscape" verticalDpi="300" r:id="rId1"/>
  <headerFooter scaleWithDoc="0" alignWithMargins="0">
    <oddHeader>&amp;C&amp;G</oddHeader>
    <oddFooter xml:space="preserve">&amp;LAv.2 Sur #519 Col. Centro Ciudad Serdán Pue., Tel. 01 (245) 45 2 25 90. Correo electrónico. dir.lazaroextserdan@hotmail.com
&amp;R
</oddFoot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1"/>
  <sheetViews>
    <sheetView view="pageLayout" topLeftCell="A13" zoomScale="90" zoomScaleNormal="100" zoomScalePageLayoutView="90" workbookViewId="0">
      <selection activeCell="D38" sqref="D38"/>
    </sheetView>
  </sheetViews>
  <sheetFormatPr baseColWidth="10" defaultRowHeight="15" x14ac:dyDescent="0.25"/>
  <cols>
    <col min="1" max="1" width="3.5703125" bestFit="1" customWidth="1"/>
    <col min="3" max="3" width="38.28515625" bestFit="1" customWidth="1"/>
    <col min="9" max="9" width="13.5703125" bestFit="1" customWidth="1"/>
  </cols>
  <sheetData>
    <row r="1" spans="1:9" ht="15.75" customHeight="1" x14ac:dyDescent="0.25">
      <c r="A1" s="69" t="s">
        <v>115</v>
      </c>
      <c r="B1" s="69"/>
      <c r="C1" s="69"/>
    </row>
    <row r="2" spans="1:9" ht="15" customHeight="1" x14ac:dyDescent="0.25">
      <c r="A2" s="69"/>
      <c r="B2" s="69"/>
      <c r="C2" s="69"/>
    </row>
    <row r="3" spans="1:9" ht="15" customHeight="1" x14ac:dyDescent="0.25">
      <c r="A3" s="70"/>
      <c r="B3" s="70"/>
      <c r="C3" s="70"/>
    </row>
    <row r="4" spans="1:9" x14ac:dyDescent="0.25">
      <c r="A4" s="89" t="s">
        <v>32</v>
      </c>
      <c r="B4" s="89"/>
      <c r="C4" s="34" t="s">
        <v>33</v>
      </c>
    </row>
    <row r="5" spans="1:9" x14ac:dyDescent="0.25">
      <c r="A5" s="90" t="s">
        <v>34</v>
      </c>
      <c r="B5" s="90"/>
      <c r="C5" s="34" t="s">
        <v>116</v>
      </c>
    </row>
    <row r="6" spans="1:9" ht="15" customHeight="1" x14ac:dyDescent="0.25">
      <c r="A6" s="91" t="s">
        <v>36</v>
      </c>
      <c r="B6" s="91" t="s">
        <v>37</v>
      </c>
      <c r="C6" s="93" t="s">
        <v>38</v>
      </c>
      <c r="D6" s="138" t="s">
        <v>103</v>
      </c>
      <c r="E6" s="138" t="s">
        <v>104</v>
      </c>
      <c r="F6" s="138" t="s">
        <v>105</v>
      </c>
      <c r="G6" s="138" t="s">
        <v>106</v>
      </c>
      <c r="H6" s="138" t="s">
        <v>107</v>
      </c>
      <c r="I6" s="140" t="s">
        <v>44</v>
      </c>
    </row>
    <row r="7" spans="1:9" x14ac:dyDescent="0.25">
      <c r="A7" s="92"/>
      <c r="B7" s="92"/>
      <c r="C7" s="93"/>
      <c r="D7" s="139"/>
      <c r="E7" s="139"/>
      <c r="F7" s="139"/>
      <c r="G7" s="139"/>
      <c r="H7" s="139"/>
      <c r="I7" s="141"/>
    </row>
    <row r="8" spans="1:9" ht="15.75" thickBot="1" x14ac:dyDescent="0.3">
      <c r="A8" s="1">
        <v>1</v>
      </c>
      <c r="B8" s="1">
        <v>201209410</v>
      </c>
      <c r="C8" s="35" t="s">
        <v>0</v>
      </c>
      <c r="D8" s="12">
        <f>'2A-uno(P)'!O7</f>
        <v>7</v>
      </c>
      <c r="E8" s="52">
        <f>'2A-dos(P)'!N7</f>
        <v>8</v>
      </c>
      <c r="F8" s="12">
        <f>'2A-tres(P)'!M7</f>
        <v>9</v>
      </c>
      <c r="G8" s="12">
        <f>'2A-cuatro(P)'!M7</f>
        <v>9</v>
      </c>
      <c r="H8" s="13">
        <f>SUM(D8:G8)</f>
        <v>33</v>
      </c>
      <c r="I8" s="14">
        <f>AVERAGE(D8:G8)</f>
        <v>8.25</v>
      </c>
    </row>
    <row r="9" spans="1:9" ht="15.75" thickBot="1" x14ac:dyDescent="0.3">
      <c r="A9" s="1">
        <v>2</v>
      </c>
      <c r="B9" s="1">
        <v>201246096</v>
      </c>
      <c r="C9" s="35" t="s">
        <v>1</v>
      </c>
      <c r="D9" s="12">
        <f>'2A-uno(P)'!O8</f>
        <v>6</v>
      </c>
      <c r="E9" s="52">
        <f>'2A-dos(P)'!N8</f>
        <v>8</v>
      </c>
      <c r="F9" s="12">
        <f>'2A-tres(P)'!M8</f>
        <v>8</v>
      </c>
      <c r="G9" s="12">
        <f>'2A-cuatro(P)'!M8</f>
        <v>9</v>
      </c>
      <c r="H9" s="13">
        <f t="shared" ref="H9:H37" si="0">SUM(D9:G9)</f>
        <v>31</v>
      </c>
      <c r="I9" s="14">
        <f t="shared" ref="I9:I37" si="1">AVERAGE(D9:G9)</f>
        <v>7.75</v>
      </c>
    </row>
    <row r="10" spans="1:9" ht="15.75" thickBot="1" x14ac:dyDescent="0.3">
      <c r="A10" s="1">
        <v>3</v>
      </c>
      <c r="B10" s="1">
        <v>201214030</v>
      </c>
      <c r="C10" s="35" t="s">
        <v>2</v>
      </c>
      <c r="D10" s="12">
        <f>'2A-uno(P)'!O9</f>
        <v>8</v>
      </c>
      <c r="E10" s="52">
        <f>'2A-dos(P)'!N9</f>
        <v>9</v>
      </c>
      <c r="F10" s="12">
        <f>'2A-tres(P)'!M9</f>
        <v>9</v>
      </c>
      <c r="G10" s="12">
        <f>'2A-cuatro(P)'!M9</f>
        <v>8</v>
      </c>
      <c r="H10" s="13">
        <f t="shared" si="0"/>
        <v>34</v>
      </c>
      <c r="I10" s="14">
        <f t="shared" si="1"/>
        <v>8.5</v>
      </c>
    </row>
    <row r="11" spans="1:9" ht="15.75" thickBot="1" x14ac:dyDescent="0.3">
      <c r="A11" s="1">
        <v>4</v>
      </c>
      <c r="B11" s="1">
        <v>201213129</v>
      </c>
      <c r="C11" s="35" t="s">
        <v>3</v>
      </c>
      <c r="D11" s="12">
        <f>'2A-uno(P)'!O10</f>
        <v>7</v>
      </c>
      <c r="E11" s="52">
        <f>'2A-dos(P)'!N10</f>
        <v>9</v>
      </c>
      <c r="F11" s="12">
        <f>'2A-tres(P)'!M10</f>
        <v>8</v>
      </c>
      <c r="G11" s="12">
        <f>'2A-cuatro(P)'!M10</f>
        <v>10</v>
      </c>
      <c r="H11" s="13">
        <f t="shared" si="0"/>
        <v>34</v>
      </c>
      <c r="I11" s="14">
        <f t="shared" si="1"/>
        <v>8.5</v>
      </c>
    </row>
    <row r="12" spans="1:9" ht="15.75" thickBot="1" x14ac:dyDescent="0.3">
      <c r="A12" s="1">
        <v>5</v>
      </c>
      <c r="B12" s="1">
        <v>201232056</v>
      </c>
      <c r="C12" s="35" t="s">
        <v>4</v>
      </c>
      <c r="D12" s="12">
        <f>'2A-uno(P)'!O11</f>
        <v>7</v>
      </c>
      <c r="E12" s="52">
        <f>'2A-dos(P)'!N11</f>
        <v>7</v>
      </c>
      <c r="F12" s="12">
        <f>'2A-tres(P)'!M11</f>
        <v>9</v>
      </c>
      <c r="G12" s="12">
        <f>'2A-cuatro(P)'!M11</f>
        <v>9</v>
      </c>
      <c r="H12" s="13">
        <f t="shared" si="0"/>
        <v>32</v>
      </c>
      <c r="I12" s="14">
        <f t="shared" si="1"/>
        <v>8</v>
      </c>
    </row>
    <row r="13" spans="1:9" ht="15.75" thickBot="1" x14ac:dyDescent="0.3">
      <c r="A13" s="1">
        <v>6</v>
      </c>
      <c r="B13" s="1">
        <v>201246649</v>
      </c>
      <c r="C13" s="35" t="s">
        <v>5</v>
      </c>
      <c r="D13" s="12">
        <f>'2A-uno(P)'!O12</f>
        <v>9</v>
      </c>
      <c r="E13" s="52">
        <f>'2A-dos(P)'!N12</f>
        <v>10</v>
      </c>
      <c r="F13" s="12">
        <f>'2A-tres(P)'!M12</f>
        <v>10</v>
      </c>
      <c r="G13" s="12">
        <f>'2A-cuatro(P)'!M12</f>
        <v>10</v>
      </c>
      <c r="H13" s="13">
        <f t="shared" si="0"/>
        <v>39</v>
      </c>
      <c r="I13" s="14">
        <f t="shared" si="1"/>
        <v>9.75</v>
      </c>
    </row>
    <row r="14" spans="1:9" ht="15.75" thickBot="1" x14ac:dyDescent="0.3">
      <c r="A14" s="1">
        <v>7</v>
      </c>
      <c r="B14" s="1">
        <v>201221371</v>
      </c>
      <c r="C14" s="35" t="s">
        <v>6</v>
      </c>
      <c r="D14" s="12">
        <f>'2A-uno(P)'!O13</f>
        <v>6</v>
      </c>
      <c r="E14" s="52">
        <f>'2A-dos(P)'!N13</f>
        <v>6</v>
      </c>
      <c r="F14" s="12">
        <f>'2A-tres(P)'!M13</f>
        <v>9</v>
      </c>
      <c r="G14" s="12">
        <f>'2A-cuatro(P)'!M13</f>
        <v>6</v>
      </c>
      <c r="H14" s="13">
        <f t="shared" si="0"/>
        <v>27</v>
      </c>
      <c r="I14" s="14">
        <f t="shared" si="1"/>
        <v>6.75</v>
      </c>
    </row>
    <row r="15" spans="1:9" ht="15.75" thickBot="1" x14ac:dyDescent="0.3">
      <c r="A15" s="1">
        <v>8</v>
      </c>
      <c r="B15" s="1">
        <v>201247095</v>
      </c>
      <c r="C15" s="35" t="s">
        <v>7</v>
      </c>
      <c r="D15" s="12">
        <f>'2A-uno(P)'!O14</f>
        <v>8</v>
      </c>
      <c r="E15" s="52">
        <f>'2A-dos(P)'!N14</f>
        <v>8</v>
      </c>
      <c r="F15" s="12">
        <f>'2A-tres(P)'!M14</f>
        <v>9</v>
      </c>
      <c r="G15" s="12">
        <f>'2A-cuatro(P)'!M14</f>
        <v>10</v>
      </c>
      <c r="H15" s="13">
        <f t="shared" si="0"/>
        <v>35</v>
      </c>
      <c r="I15" s="14">
        <f t="shared" si="1"/>
        <v>8.75</v>
      </c>
    </row>
    <row r="16" spans="1:9" ht="15.75" thickBot="1" x14ac:dyDescent="0.3">
      <c r="A16" s="1">
        <v>9</v>
      </c>
      <c r="B16" s="1">
        <v>201247322</v>
      </c>
      <c r="C16" s="35" t="s">
        <v>8</v>
      </c>
      <c r="D16" s="12">
        <f>'2A-uno(P)'!O15</f>
        <v>7</v>
      </c>
      <c r="E16" s="52">
        <f>'2A-dos(P)'!N15</f>
        <v>7</v>
      </c>
      <c r="F16" s="12">
        <f>'2A-tres(P)'!M15</f>
        <v>8</v>
      </c>
      <c r="G16" s="12">
        <f>'2A-cuatro(P)'!M15</f>
        <v>10</v>
      </c>
      <c r="H16" s="13">
        <f t="shared" si="0"/>
        <v>32</v>
      </c>
      <c r="I16" s="14">
        <f t="shared" si="1"/>
        <v>8</v>
      </c>
    </row>
    <row r="17" spans="1:9" ht="15.75" thickBot="1" x14ac:dyDescent="0.3">
      <c r="A17" s="1">
        <v>10</v>
      </c>
      <c r="B17" s="1">
        <v>201215409</v>
      </c>
      <c r="C17" s="35" t="s">
        <v>9</v>
      </c>
      <c r="D17" s="12">
        <f>'2A-uno(P)'!O16</f>
        <v>7</v>
      </c>
      <c r="E17" s="52">
        <f>'2A-dos(P)'!N16</f>
        <v>7</v>
      </c>
      <c r="F17" s="12">
        <f>'2A-tres(P)'!M16</f>
        <v>9</v>
      </c>
      <c r="G17" s="12">
        <f>'2A-cuatro(P)'!M16</f>
        <v>9</v>
      </c>
      <c r="H17" s="13">
        <f t="shared" si="0"/>
        <v>32</v>
      </c>
      <c r="I17" s="14">
        <f t="shared" si="1"/>
        <v>8</v>
      </c>
    </row>
    <row r="18" spans="1:9" ht="15.75" thickBot="1" x14ac:dyDescent="0.3">
      <c r="A18" s="1">
        <v>11</v>
      </c>
      <c r="B18" s="1">
        <v>201215617</v>
      </c>
      <c r="C18" s="35" t="s">
        <v>10</v>
      </c>
      <c r="D18" s="12">
        <f>'2A-uno(P)'!O17</f>
        <v>6</v>
      </c>
      <c r="E18" s="52">
        <f>'2A-dos(P)'!N17</f>
        <v>8</v>
      </c>
      <c r="F18" s="12">
        <f>'2A-tres(P)'!M17</f>
        <v>8</v>
      </c>
      <c r="G18" s="12">
        <f>'2A-cuatro(P)'!M17</f>
        <v>8</v>
      </c>
      <c r="H18" s="13">
        <f t="shared" si="0"/>
        <v>30</v>
      </c>
      <c r="I18" s="14">
        <f t="shared" si="1"/>
        <v>7.5</v>
      </c>
    </row>
    <row r="19" spans="1:9" ht="15.75" thickBot="1" x14ac:dyDescent="0.3">
      <c r="A19" s="1">
        <v>12</v>
      </c>
      <c r="B19" s="1">
        <v>201209442</v>
      </c>
      <c r="C19" s="35" t="s">
        <v>11</v>
      </c>
      <c r="D19" s="12">
        <f>'2A-uno(P)'!O18</f>
        <v>8</v>
      </c>
      <c r="E19" s="52">
        <f>'2A-dos(P)'!N18</f>
        <v>8</v>
      </c>
      <c r="F19" s="12">
        <f>'2A-tres(P)'!M18</f>
        <v>9</v>
      </c>
      <c r="G19" s="12">
        <f>'2A-cuatro(P)'!M18</f>
        <v>10</v>
      </c>
      <c r="H19" s="13">
        <f t="shared" si="0"/>
        <v>35</v>
      </c>
      <c r="I19" s="14">
        <f t="shared" si="1"/>
        <v>8.75</v>
      </c>
    </row>
    <row r="20" spans="1:9" ht="15.75" thickBot="1" x14ac:dyDescent="0.3">
      <c r="A20" s="1">
        <v>13</v>
      </c>
      <c r="B20" s="1">
        <v>201226763</v>
      </c>
      <c r="C20" s="35" t="s">
        <v>12</v>
      </c>
      <c r="D20" s="12">
        <f>'2A-uno(P)'!O19</f>
        <v>8</v>
      </c>
      <c r="E20" s="52">
        <f>'2A-dos(P)'!N19</f>
        <v>7</v>
      </c>
      <c r="F20" s="12">
        <f>'2A-tres(P)'!M19</f>
        <v>8</v>
      </c>
      <c r="G20" s="12">
        <f>'2A-cuatro(P)'!M19</f>
        <v>9</v>
      </c>
      <c r="H20" s="13">
        <f t="shared" si="0"/>
        <v>32</v>
      </c>
      <c r="I20" s="14">
        <f t="shared" si="1"/>
        <v>8</v>
      </c>
    </row>
    <row r="21" spans="1:9" ht="15.75" thickBot="1" x14ac:dyDescent="0.3">
      <c r="A21" s="1">
        <v>14</v>
      </c>
      <c r="B21" s="1">
        <v>201232287</v>
      </c>
      <c r="C21" s="35" t="s">
        <v>13</v>
      </c>
      <c r="D21" s="12">
        <f>'2A-uno(P)'!O20</f>
        <v>7</v>
      </c>
      <c r="E21" s="52">
        <f>'2A-dos(P)'!N20</f>
        <v>8</v>
      </c>
      <c r="F21" s="12">
        <f>'2A-tres(P)'!M20</f>
        <v>9</v>
      </c>
      <c r="G21" s="12">
        <f>'2A-cuatro(P)'!M20</f>
        <v>8</v>
      </c>
      <c r="H21" s="13">
        <f t="shared" si="0"/>
        <v>32</v>
      </c>
      <c r="I21" s="14">
        <f t="shared" si="1"/>
        <v>8</v>
      </c>
    </row>
    <row r="22" spans="1:9" ht="15.75" thickBot="1" x14ac:dyDescent="0.3">
      <c r="A22" s="1">
        <v>15</v>
      </c>
      <c r="B22" s="1">
        <v>201200511</v>
      </c>
      <c r="C22" s="35" t="s">
        <v>14</v>
      </c>
      <c r="D22" s="12">
        <f>'2A-uno(P)'!O21</f>
        <v>0</v>
      </c>
      <c r="E22" s="52">
        <f>'2A-dos(P)'!N21</f>
        <v>0</v>
      </c>
      <c r="F22" s="12">
        <f>'2A-tres(P)'!M21</f>
        <v>0</v>
      </c>
      <c r="G22" s="12">
        <f>'2A-cuatro(P)'!M21</f>
        <v>0</v>
      </c>
      <c r="H22" s="13">
        <f t="shared" si="0"/>
        <v>0</v>
      </c>
      <c r="I22" s="14">
        <f t="shared" si="1"/>
        <v>0</v>
      </c>
    </row>
    <row r="23" spans="1:9" ht="15.75" thickBot="1" x14ac:dyDescent="0.3">
      <c r="A23" s="1">
        <v>16</v>
      </c>
      <c r="B23" s="1">
        <v>201226860</v>
      </c>
      <c r="C23" s="35" t="s">
        <v>15</v>
      </c>
      <c r="D23" s="12">
        <f>'2A-uno(P)'!O22</f>
        <v>8</v>
      </c>
      <c r="E23" s="52">
        <f>'2A-dos(P)'!N22</f>
        <v>8</v>
      </c>
      <c r="F23" s="12">
        <f>'2A-tres(P)'!M22</f>
        <v>9</v>
      </c>
      <c r="G23" s="12">
        <f>'2A-cuatro(P)'!M22</f>
        <v>8</v>
      </c>
      <c r="H23" s="13">
        <f t="shared" si="0"/>
        <v>33</v>
      </c>
      <c r="I23" s="14">
        <f t="shared" si="1"/>
        <v>8.25</v>
      </c>
    </row>
    <row r="24" spans="1:9" ht="15.75" thickBot="1" x14ac:dyDescent="0.3">
      <c r="A24" s="1">
        <v>17</v>
      </c>
      <c r="B24" s="1">
        <v>201200091</v>
      </c>
      <c r="C24" s="35" t="s">
        <v>16</v>
      </c>
      <c r="D24" s="12">
        <f>'2A-uno(P)'!O23</f>
        <v>8</v>
      </c>
      <c r="E24" s="52">
        <f>'2A-dos(P)'!N23</f>
        <v>8</v>
      </c>
      <c r="F24" s="12">
        <f>'2A-tres(P)'!M23</f>
        <v>10</v>
      </c>
      <c r="G24" s="12">
        <f>'2A-cuatro(P)'!M23</f>
        <v>9</v>
      </c>
      <c r="H24" s="13">
        <f t="shared" si="0"/>
        <v>35</v>
      </c>
      <c r="I24" s="14">
        <f t="shared" si="1"/>
        <v>8.75</v>
      </c>
    </row>
    <row r="25" spans="1:9" ht="15.75" thickBot="1" x14ac:dyDescent="0.3">
      <c r="A25" s="1">
        <v>18</v>
      </c>
      <c r="B25" s="1">
        <v>201246978</v>
      </c>
      <c r="C25" s="35" t="s">
        <v>17</v>
      </c>
      <c r="D25" s="12">
        <f>'2A-uno(P)'!O24</f>
        <v>7</v>
      </c>
      <c r="E25" s="52">
        <f>'2A-dos(P)'!N24</f>
        <v>7</v>
      </c>
      <c r="F25" s="12">
        <f>'2A-tres(P)'!M24</f>
        <v>9</v>
      </c>
      <c r="G25" s="12">
        <f>'2A-cuatro(P)'!M24</f>
        <v>9</v>
      </c>
      <c r="H25" s="13">
        <f t="shared" si="0"/>
        <v>32</v>
      </c>
      <c r="I25" s="14">
        <f t="shared" si="1"/>
        <v>8</v>
      </c>
    </row>
    <row r="26" spans="1:9" ht="15.75" thickBot="1" x14ac:dyDescent="0.3">
      <c r="A26" s="1">
        <v>19</v>
      </c>
      <c r="B26" s="1">
        <v>201248064</v>
      </c>
      <c r="C26" s="35" t="s">
        <v>18</v>
      </c>
      <c r="D26" s="12">
        <f>'2A-uno(P)'!O25</f>
        <v>10</v>
      </c>
      <c r="E26" s="52">
        <f>'2A-dos(P)'!N25</f>
        <v>9</v>
      </c>
      <c r="F26" s="12">
        <f>'2A-tres(P)'!M25</f>
        <v>10</v>
      </c>
      <c r="G26" s="12">
        <f>'2A-cuatro(P)'!M25</f>
        <v>10</v>
      </c>
      <c r="H26" s="13">
        <f t="shared" si="0"/>
        <v>39</v>
      </c>
      <c r="I26" s="14">
        <f t="shared" si="1"/>
        <v>9.75</v>
      </c>
    </row>
    <row r="27" spans="1:9" ht="15.75" thickBot="1" x14ac:dyDescent="0.3">
      <c r="A27" s="1">
        <v>20</v>
      </c>
      <c r="B27" s="1">
        <v>201220288</v>
      </c>
      <c r="C27" s="35" t="s">
        <v>19</v>
      </c>
      <c r="D27" s="12">
        <f>'2A-uno(P)'!O26</f>
        <v>9</v>
      </c>
      <c r="E27" s="52">
        <f>'2A-dos(P)'!N26</f>
        <v>7</v>
      </c>
      <c r="F27" s="12">
        <f>'2A-tres(P)'!M26</f>
        <v>10</v>
      </c>
      <c r="G27" s="12">
        <f>'2A-cuatro(P)'!M26</f>
        <v>10</v>
      </c>
      <c r="H27" s="13">
        <f t="shared" si="0"/>
        <v>36</v>
      </c>
      <c r="I27" s="14">
        <f t="shared" si="1"/>
        <v>9</v>
      </c>
    </row>
    <row r="28" spans="1:9" ht="15.75" thickBot="1" x14ac:dyDescent="0.3">
      <c r="A28" s="1">
        <v>21</v>
      </c>
      <c r="B28" s="1">
        <v>201207071</v>
      </c>
      <c r="C28" s="35" t="s">
        <v>20</v>
      </c>
      <c r="D28" s="12">
        <f>'2A-uno(P)'!O27</f>
        <v>9</v>
      </c>
      <c r="E28" s="52">
        <f>'2A-dos(P)'!N27</f>
        <v>8</v>
      </c>
      <c r="F28" s="12">
        <f>'2A-tres(P)'!M27</f>
        <v>9</v>
      </c>
      <c r="G28" s="12">
        <f>'2A-cuatro(P)'!M27</f>
        <v>10</v>
      </c>
      <c r="H28" s="13">
        <f t="shared" si="0"/>
        <v>36</v>
      </c>
      <c r="I28" s="14">
        <f t="shared" si="1"/>
        <v>9</v>
      </c>
    </row>
    <row r="29" spans="1:9" ht="15.75" thickBot="1" x14ac:dyDescent="0.3">
      <c r="A29" s="1">
        <v>22</v>
      </c>
      <c r="B29" s="1">
        <v>201200651</v>
      </c>
      <c r="C29" s="35" t="s">
        <v>21</v>
      </c>
      <c r="D29" s="12">
        <f>'2A-uno(P)'!O28</f>
        <v>7</v>
      </c>
      <c r="E29" s="52">
        <f>'2A-dos(P)'!N28</f>
        <v>8</v>
      </c>
      <c r="F29" s="12">
        <f>'2A-tres(P)'!M28</f>
        <v>8</v>
      </c>
      <c r="G29" s="12">
        <f>'2A-cuatro(P)'!M28</f>
        <v>9</v>
      </c>
      <c r="H29" s="13">
        <f t="shared" si="0"/>
        <v>32</v>
      </c>
      <c r="I29" s="14">
        <f t="shared" si="1"/>
        <v>8</v>
      </c>
    </row>
    <row r="30" spans="1:9" ht="15.75" thickBot="1" x14ac:dyDescent="0.3">
      <c r="A30" s="1">
        <v>23</v>
      </c>
      <c r="B30" s="1">
        <v>201209509</v>
      </c>
      <c r="C30" s="35" t="s">
        <v>22</v>
      </c>
      <c r="D30" s="12">
        <f>'2A-uno(P)'!O29</f>
        <v>8</v>
      </c>
      <c r="E30" s="52">
        <f>'2A-dos(P)'!N29</f>
        <v>9</v>
      </c>
      <c r="F30" s="12">
        <f>'2A-tres(P)'!M29</f>
        <v>9</v>
      </c>
      <c r="G30" s="12">
        <f>'2A-cuatro(P)'!M29</f>
        <v>8</v>
      </c>
      <c r="H30" s="13">
        <f t="shared" si="0"/>
        <v>34</v>
      </c>
      <c r="I30" s="14">
        <f t="shared" si="1"/>
        <v>8.5</v>
      </c>
    </row>
    <row r="31" spans="1:9" ht="15.75" thickBot="1" x14ac:dyDescent="0.3">
      <c r="A31" s="1">
        <v>24</v>
      </c>
      <c r="B31" s="1">
        <v>201204388</v>
      </c>
      <c r="C31" s="35" t="s">
        <v>23</v>
      </c>
      <c r="D31" s="12">
        <f>'2A-uno(P)'!O30</f>
        <v>7</v>
      </c>
      <c r="E31" s="52">
        <f>'2A-dos(P)'!N30</f>
        <v>8</v>
      </c>
      <c r="F31" s="12">
        <f>'2A-tres(P)'!M30</f>
        <v>9</v>
      </c>
      <c r="G31" s="12">
        <f>'2A-cuatro(P)'!M30</f>
        <v>8</v>
      </c>
      <c r="H31" s="13">
        <f t="shared" si="0"/>
        <v>32</v>
      </c>
      <c r="I31" s="14">
        <f t="shared" si="1"/>
        <v>8</v>
      </c>
    </row>
    <row r="32" spans="1:9" ht="15.75" thickBot="1" x14ac:dyDescent="0.3">
      <c r="A32" s="1">
        <v>25</v>
      </c>
      <c r="B32" s="1">
        <v>201205957</v>
      </c>
      <c r="C32" s="35" t="s">
        <v>24</v>
      </c>
      <c r="D32" s="12">
        <f>'2A-uno(P)'!O31</f>
        <v>7</v>
      </c>
      <c r="E32" s="52">
        <f>'2A-dos(P)'!N31</f>
        <v>7</v>
      </c>
      <c r="F32" s="12">
        <f>'2A-tres(P)'!M31</f>
        <v>9</v>
      </c>
      <c r="G32" s="12">
        <f>'2A-cuatro(P)'!M31</f>
        <v>9</v>
      </c>
      <c r="H32" s="13">
        <f t="shared" si="0"/>
        <v>32</v>
      </c>
      <c r="I32" s="14">
        <f t="shared" si="1"/>
        <v>8</v>
      </c>
    </row>
    <row r="33" spans="1:9" ht="15.75" thickBot="1" x14ac:dyDescent="0.3">
      <c r="A33" s="1">
        <v>26</v>
      </c>
      <c r="B33" s="1">
        <v>201248675</v>
      </c>
      <c r="C33" s="35" t="s">
        <v>25</v>
      </c>
      <c r="D33" s="12">
        <f>'2A-uno(P)'!O32</f>
        <v>10</v>
      </c>
      <c r="E33" s="52">
        <f>'2A-dos(P)'!N32</f>
        <v>10</v>
      </c>
      <c r="F33" s="12">
        <f>'2A-tres(P)'!M32</f>
        <v>10</v>
      </c>
      <c r="G33" s="12">
        <f>'2A-cuatro(P)'!M32</f>
        <v>9</v>
      </c>
      <c r="H33" s="13">
        <f t="shared" si="0"/>
        <v>39</v>
      </c>
      <c r="I33" s="14">
        <f t="shared" si="1"/>
        <v>9.75</v>
      </c>
    </row>
    <row r="34" spans="1:9" ht="15.75" thickBot="1" x14ac:dyDescent="0.3">
      <c r="A34" s="1">
        <v>27</v>
      </c>
      <c r="B34" s="1">
        <v>201227196</v>
      </c>
      <c r="C34" s="35" t="s">
        <v>26</v>
      </c>
      <c r="D34" s="12">
        <f>'2A-uno(P)'!O33</f>
        <v>8</v>
      </c>
      <c r="E34" s="52">
        <f>'2A-dos(P)'!N33</f>
        <v>7</v>
      </c>
      <c r="F34" s="12">
        <f>'2A-tres(P)'!M33</f>
        <v>9</v>
      </c>
      <c r="G34" s="12">
        <f>'2A-cuatro(P)'!M33</f>
        <v>8</v>
      </c>
      <c r="H34" s="13">
        <f t="shared" si="0"/>
        <v>32</v>
      </c>
      <c r="I34" s="14">
        <f t="shared" si="1"/>
        <v>8</v>
      </c>
    </row>
    <row r="35" spans="1:9" ht="15.75" thickBot="1" x14ac:dyDescent="0.3">
      <c r="A35" s="1">
        <v>28</v>
      </c>
      <c r="B35" s="1">
        <v>201213729</v>
      </c>
      <c r="C35" s="35" t="s">
        <v>27</v>
      </c>
      <c r="D35" s="12">
        <f>'2A-uno(P)'!O34</f>
        <v>9</v>
      </c>
      <c r="E35" s="52">
        <f>'2A-dos(P)'!N34</f>
        <v>9</v>
      </c>
      <c r="F35" s="12">
        <f>'2A-tres(P)'!M34</f>
        <v>8</v>
      </c>
      <c r="G35" s="12">
        <f>'2A-cuatro(P)'!M34</f>
        <v>8</v>
      </c>
      <c r="H35" s="13">
        <f t="shared" si="0"/>
        <v>34</v>
      </c>
      <c r="I35" s="14">
        <f t="shared" si="1"/>
        <v>8.5</v>
      </c>
    </row>
    <row r="36" spans="1:9" ht="15.75" thickBot="1" x14ac:dyDescent="0.3">
      <c r="A36" s="1">
        <v>29</v>
      </c>
      <c r="B36" s="1">
        <v>201214468</v>
      </c>
      <c r="C36" s="35" t="s">
        <v>28</v>
      </c>
      <c r="D36" s="12">
        <f>'2A-uno(P)'!O35</f>
        <v>9</v>
      </c>
      <c r="E36" s="52">
        <f>'2A-dos(P)'!N35</f>
        <v>9</v>
      </c>
      <c r="F36" s="12">
        <f>'2A-tres(P)'!M35</f>
        <v>10</v>
      </c>
      <c r="G36" s="12">
        <f>'2A-cuatro(P)'!M35</f>
        <v>10</v>
      </c>
      <c r="H36" s="13">
        <f t="shared" si="0"/>
        <v>38</v>
      </c>
      <c r="I36" s="14">
        <f t="shared" si="1"/>
        <v>9.5</v>
      </c>
    </row>
    <row r="37" spans="1:9" ht="15.75" thickBot="1" x14ac:dyDescent="0.3">
      <c r="A37" s="1">
        <v>30</v>
      </c>
      <c r="B37" s="1">
        <v>201226204</v>
      </c>
      <c r="C37" s="35" t="s">
        <v>29</v>
      </c>
      <c r="D37" s="12">
        <f>'2A-uno(P)'!O36</f>
        <v>8</v>
      </c>
      <c r="E37" s="52">
        <f>'2A-dos(P)'!N36</f>
        <v>8</v>
      </c>
      <c r="F37" s="12">
        <f>'2A-tres(P)'!M36</f>
        <v>10</v>
      </c>
      <c r="G37" s="12">
        <f>'2A-cuatro(P)'!M36</f>
        <v>10</v>
      </c>
      <c r="H37" s="13">
        <f t="shared" si="0"/>
        <v>36</v>
      </c>
      <c r="I37" s="14">
        <f t="shared" si="1"/>
        <v>9</v>
      </c>
    </row>
    <row r="38" spans="1:9" x14ac:dyDescent="0.25">
      <c r="I38" s="68">
        <f>AVERAGE(I8:I37)</f>
        <v>8.15</v>
      </c>
    </row>
    <row r="41" spans="1:9" x14ac:dyDescent="0.25">
      <c r="A41" s="88"/>
      <c r="B41" s="88"/>
      <c r="C41" s="88"/>
    </row>
  </sheetData>
  <mergeCells count="13">
    <mergeCell ref="H6:H7"/>
    <mergeCell ref="I6:I7"/>
    <mergeCell ref="A1:C3"/>
    <mergeCell ref="A4:B4"/>
    <mergeCell ref="A5:B5"/>
    <mergeCell ref="A6:A7"/>
    <mergeCell ref="B6:B7"/>
    <mergeCell ref="C6:C7"/>
    <mergeCell ref="A41:C41"/>
    <mergeCell ref="D6:D7"/>
    <mergeCell ref="E6:E7"/>
    <mergeCell ref="F6:F7"/>
    <mergeCell ref="G6:G7"/>
  </mergeCells>
  <conditionalFormatting sqref="I8:I37 D8:G37">
    <cfRule type="cellIs" dxfId="5" priority="2" operator="lessThan">
      <formula>6</formula>
    </cfRule>
  </conditionalFormatting>
  <conditionalFormatting sqref="H8:H37">
    <cfRule type="cellIs" dxfId="4" priority="1" operator="lessThan">
      <formula>24</formula>
    </cfRule>
  </conditionalFormatting>
  <pageMargins left="0.7" right="0.7" top="0.96875" bottom="0.75" header="0.3" footer="0.3"/>
  <pageSetup scale="73" orientation="landscape" verticalDpi="300" r:id="rId1"/>
  <headerFooter scaleWithDoc="0" alignWithMargins="0">
    <oddHeader>&amp;C&amp;G</oddHeader>
    <oddFooter xml:space="preserve">&amp;LAv.2 Sur #519 Col. Centro Ciudad Serdán Pue., Tel. 01 (245) 45 2 25 90. Correo electrónico. dir.lazaroextserdan@hotmail.com
&amp;R
</oddFoot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5"/>
  <sheetViews>
    <sheetView view="pageLayout" topLeftCell="A11" zoomScaleNormal="100" workbookViewId="0">
      <selection activeCell="E33" sqref="E33"/>
    </sheetView>
  </sheetViews>
  <sheetFormatPr baseColWidth="10" defaultRowHeight="15" x14ac:dyDescent="0.25"/>
  <cols>
    <col min="1" max="1" width="3.5703125" bestFit="1" customWidth="1"/>
    <col min="3" max="3" width="38.28515625" bestFit="1" customWidth="1"/>
    <col min="9" max="9" width="13.5703125" bestFit="1" customWidth="1"/>
  </cols>
  <sheetData>
    <row r="1" spans="1:9" ht="15.75" customHeight="1" x14ac:dyDescent="0.25">
      <c r="A1" s="69" t="s">
        <v>115</v>
      </c>
      <c r="B1" s="69"/>
      <c r="C1" s="69"/>
    </row>
    <row r="2" spans="1:9" ht="15" customHeight="1" x14ac:dyDescent="0.25">
      <c r="A2" s="69"/>
      <c r="B2" s="69"/>
      <c r="C2" s="69"/>
    </row>
    <row r="3" spans="1:9" ht="15" customHeight="1" x14ac:dyDescent="0.25">
      <c r="A3" s="70"/>
      <c r="B3" s="70"/>
      <c r="C3" s="70"/>
    </row>
    <row r="4" spans="1:9" x14ac:dyDescent="0.25">
      <c r="A4" s="89" t="s">
        <v>32</v>
      </c>
      <c r="B4" s="89"/>
      <c r="C4" s="34" t="s">
        <v>33</v>
      </c>
    </row>
    <row r="5" spans="1:9" x14ac:dyDescent="0.25">
      <c r="A5" s="90" t="s">
        <v>34</v>
      </c>
      <c r="B5" s="90"/>
      <c r="C5" s="34" t="s">
        <v>116</v>
      </c>
    </row>
    <row r="6" spans="1:9" ht="15" customHeight="1" x14ac:dyDescent="0.25">
      <c r="A6" s="91" t="s">
        <v>36</v>
      </c>
      <c r="B6" s="91" t="s">
        <v>37</v>
      </c>
      <c r="C6" s="93" t="s">
        <v>38</v>
      </c>
      <c r="D6" s="138" t="s">
        <v>103</v>
      </c>
      <c r="E6" s="138" t="s">
        <v>104</v>
      </c>
      <c r="F6" s="138" t="s">
        <v>105</v>
      </c>
      <c r="G6" s="138" t="s">
        <v>106</v>
      </c>
      <c r="H6" s="138" t="s">
        <v>107</v>
      </c>
      <c r="I6" s="140" t="s">
        <v>44</v>
      </c>
    </row>
    <row r="7" spans="1:9" x14ac:dyDescent="0.25">
      <c r="A7" s="92"/>
      <c r="B7" s="92"/>
      <c r="C7" s="93"/>
      <c r="D7" s="139"/>
      <c r="E7" s="139"/>
      <c r="F7" s="139"/>
      <c r="G7" s="139"/>
      <c r="H7" s="139"/>
      <c r="I7" s="141"/>
    </row>
    <row r="8" spans="1:9" ht="15.75" thickBot="1" x14ac:dyDescent="0.3">
      <c r="A8" s="1">
        <v>1</v>
      </c>
      <c r="B8" s="1">
        <v>201239508</v>
      </c>
      <c r="C8" s="11" t="s">
        <v>54</v>
      </c>
      <c r="D8" s="12">
        <f>'2B-uno(P)'!N7</f>
        <v>8</v>
      </c>
      <c r="E8" s="12">
        <f>'2B-dos(P)'!N7</f>
        <v>9</v>
      </c>
      <c r="F8" s="12">
        <f>'2B-tres(P)'!M7</f>
        <v>9</v>
      </c>
      <c r="G8" s="12">
        <f>'2B-cuatro(P)'!N7</f>
        <v>9</v>
      </c>
      <c r="H8" s="13">
        <f>SUM(D8:G8)</f>
        <v>35</v>
      </c>
      <c r="I8" s="14">
        <f>AVERAGE(D8:G8)</f>
        <v>8.75</v>
      </c>
    </row>
    <row r="9" spans="1:9" ht="15.75" thickBot="1" x14ac:dyDescent="0.3">
      <c r="A9" s="1">
        <v>2</v>
      </c>
      <c r="B9" s="1">
        <v>201215496</v>
      </c>
      <c r="C9" s="11" t="s">
        <v>55</v>
      </c>
      <c r="D9" s="12">
        <f>'2B-uno(P)'!N8</f>
        <v>8</v>
      </c>
      <c r="E9" s="12">
        <f>'2B-dos(P)'!N8</f>
        <v>1</v>
      </c>
      <c r="F9" s="12">
        <f>'2B-tres(P)'!M8</f>
        <v>9</v>
      </c>
      <c r="G9" s="12">
        <f>'2B-cuatro(P)'!N8</f>
        <v>7</v>
      </c>
      <c r="H9" s="13">
        <f t="shared" ref="H9:H32" si="0">SUM(D9:G9)</f>
        <v>25</v>
      </c>
      <c r="I9" s="14">
        <f t="shared" ref="I9:I32" si="1">AVERAGE(D9:G9)</f>
        <v>6.25</v>
      </c>
    </row>
    <row r="10" spans="1:9" ht="15.75" thickBot="1" x14ac:dyDescent="0.3">
      <c r="A10" s="1">
        <v>3</v>
      </c>
      <c r="B10" s="1">
        <v>201213130</v>
      </c>
      <c r="C10" s="11" t="s">
        <v>56</v>
      </c>
      <c r="D10" s="12">
        <f>'2B-uno(P)'!N9</f>
        <v>9</v>
      </c>
      <c r="E10" s="12">
        <f>'2B-dos(P)'!N9</f>
        <v>9</v>
      </c>
      <c r="F10" s="12">
        <f>'2B-tres(P)'!M9</f>
        <v>9</v>
      </c>
      <c r="G10" s="12">
        <f>'2B-cuatro(P)'!N9</f>
        <v>10</v>
      </c>
      <c r="H10" s="13">
        <f t="shared" si="0"/>
        <v>37</v>
      </c>
      <c r="I10" s="14">
        <f t="shared" si="1"/>
        <v>9.25</v>
      </c>
    </row>
    <row r="11" spans="1:9" ht="15.75" thickBot="1" x14ac:dyDescent="0.3">
      <c r="A11" s="1">
        <v>4</v>
      </c>
      <c r="B11" s="1">
        <v>201246116</v>
      </c>
      <c r="C11" s="11" t="s">
        <v>57</v>
      </c>
      <c r="D11" s="12">
        <f>'2B-uno(P)'!N10</f>
        <v>9</v>
      </c>
      <c r="E11" s="12">
        <f>'2B-dos(P)'!N10</f>
        <v>10</v>
      </c>
      <c r="F11" s="12">
        <f>'2B-tres(P)'!M10</f>
        <v>9</v>
      </c>
      <c r="G11" s="12">
        <f>'2B-cuatro(P)'!N10</f>
        <v>9</v>
      </c>
      <c r="H11" s="13">
        <f t="shared" si="0"/>
        <v>37</v>
      </c>
      <c r="I11" s="14">
        <f t="shared" si="1"/>
        <v>9.25</v>
      </c>
    </row>
    <row r="12" spans="1:9" ht="15.75" thickBot="1" x14ac:dyDescent="0.3">
      <c r="A12" s="1">
        <v>5</v>
      </c>
      <c r="B12" s="1">
        <v>201246763</v>
      </c>
      <c r="C12" s="11" t="s">
        <v>58</v>
      </c>
      <c r="D12" s="12">
        <f>'2B-uno(P)'!N11</f>
        <v>5</v>
      </c>
      <c r="E12" s="12">
        <f>'2B-dos(P)'!N11</f>
        <v>7</v>
      </c>
      <c r="F12" s="12">
        <f>'2B-tres(P)'!M11</f>
        <v>9</v>
      </c>
      <c r="G12" s="12">
        <f>'2B-cuatro(P)'!N11</f>
        <v>7</v>
      </c>
      <c r="H12" s="13">
        <f t="shared" si="0"/>
        <v>28</v>
      </c>
      <c r="I12" s="14">
        <f t="shared" si="1"/>
        <v>7</v>
      </c>
    </row>
    <row r="13" spans="1:9" ht="15.75" thickBot="1" x14ac:dyDescent="0.3">
      <c r="A13" s="1">
        <v>6</v>
      </c>
      <c r="B13" s="1">
        <v>201226627</v>
      </c>
      <c r="C13" s="11" t="s">
        <v>59</v>
      </c>
      <c r="D13" s="12">
        <f>'2B-uno(P)'!N12</f>
        <v>7</v>
      </c>
      <c r="E13" s="12">
        <f>'2B-dos(P)'!N12</f>
        <v>8</v>
      </c>
      <c r="F13" s="12">
        <f>'2B-tres(P)'!M12</f>
        <v>8</v>
      </c>
      <c r="G13" s="12">
        <f>'2B-cuatro(P)'!N12</f>
        <v>8</v>
      </c>
      <c r="H13" s="13">
        <f t="shared" si="0"/>
        <v>31</v>
      </c>
      <c r="I13" s="14">
        <f t="shared" si="1"/>
        <v>7.75</v>
      </c>
    </row>
    <row r="14" spans="1:9" ht="15.75" thickBot="1" x14ac:dyDescent="0.3">
      <c r="A14" s="1">
        <v>7</v>
      </c>
      <c r="B14" s="1">
        <v>201219395</v>
      </c>
      <c r="C14" s="11" t="s">
        <v>118</v>
      </c>
      <c r="D14" s="12">
        <f>'2B-uno(P)'!N13</f>
        <v>10</v>
      </c>
      <c r="E14" s="12">
        <f>'2B-dos(P)'!N13</f>
        <v>9</v>
      </c>
      <c r="F14" s="12">
        <f>'2B-tres(P)'!M13</f>
        <v>10</v>
      </c>
      <c r="G14" s="12">
        <f>'2B-cuatro(P)'!N13</f>
        <v>9</v>
      </c>
      <c r="H14" s="13">
        <f t="shared" si="0"/>
        <v>38</v>
      </c>
      <c r="I14" s="14">
        <f t="shared" si="1"/>
        <v>9.5</v>
      </c>
    </row>
    <row r="15" spans="1:9" ht="15.75" thickBot="1" x14ac:dyDescent="0.3">
      <c r="A15" s="1">
        <v>8</v>
      </c>
      <c r="B15" s="1">
        <v>201225812</v>
      </c>
      <c r="C15" s="11" t="s">
        <v>119</v>
      </c>
      <c r="D15" s="12">
        <f>'2B-uno(P)'!N14</f>
        <v>9</v>
      </c>
      <c r="E15" s="12">
        <f>'2B-dos(P)'!N14</f>
        <v>9</v>
      </c>
      <c r="F15" s="12">
        <f>'2B-tres(P)'!M14</f>
        <v>9</v>
      </c>
      <c r="G15" s="12">
        <f>'2B-cuatro(P)'!N14</f>
        <v>10</v>
      </c>
      <c r="H15" s="13">
        <f t="shared" si="0"/>
        <v>37</v>
      </c>
      <c r="I15" s="14">
        <f t="shared" si="1"/>
        <v>9.25</v>
      </c>
    </row>
    <row r="16" spans="1:9" ht="15.75" thickBot="1" x14ac:dyDescent="0.3">
      <c r="A16" s="1">
        <v>9</v>
      </c>
      <c r="B16" s="1">
        <v>201225837</v>
      </c>
      <c r="C16" s="11" t="s">
        <v>60</v>
      </c>
      <c r="D16" s="12">
        <f>'2B-uno(P)'!N15</f>
        <v>6</v>
      </c>
      <c r="E16" s="12">
        <f>'2B-dos(P)'!N15</f>
        <v>9</v>
      </c>
      <c r="F16" s="12">
        <f>'2B-tres(P)'!M15</f>
        <v>5</v>
      </c>
      <c r="G16" s="12">
        <f>'2B-cuatro(P)'!N15</f>
        <v>8</v>
      </c>
      <c r="H16" s="13">
        <f t="shared" si="0"/>
        <v>28</v>
      </c>
      <c r="I16" s="14">
        <f t="shared" si="1"/>
        <v>7</v>
      </c>
    </row>
    <row r="17" spans="1:9" ht="15.75" thickBot="1" x14ac:dyDescent="0.3">
      <c r="A17" s="1">
        <v>10</v>
      </c>
      <c r="B17" s="1">
        <v>201247208</v>
      </c>
      <c r="C17" s="11" t="s">
        <v>61</v>
      </c>
      <c r="D17" s="12">
        <f>'2B-uno(P)'!N16</f>
        <v>8</v>
      </c>
      <c r="E17" s="12">
        <f>'2B-dos(P)'!N16</f>
        <v>9</v>
      </c>
      <c r="F17" s="12">
        <f>'2B-tres(P)'!M16</f>
        <v>9</v>
      </c>
      <c r="G17" s="12">
        <f>'2B-cuatro(P)'!N16</f>
        <v>10</v>
      </c>
      <c r="H17" s="13">
        <f t="shared" si="0"/>
        <v>36</v>
      </c>
      <c r="I17" s="14">
        <f t="shared" si="1"/>
        <v>9</v>
      </c>
    </row>
    <row r="18" spans="1:9" ht="15.75" thickBot="1" x14ac:dyDescent="0.3">
      <c r="A18" s="1">
        <v>11</v>
      </c>
      <c r="B18" s="1">
        <v>201232278</v>
      </c>
      <c r="C18" s="11" t="s">
        <v>62</v>
      </c>
      <c r="D18" s="12">
        <f>'2B-uno(P)'!N17</f>
        <v>8</v>
      </c>
      <c r="E18" s="12">
        <f>'2B-dos(P)'!N17</f>
        <v>8</v>
      </c>
      <c r="F18" s="12">
        <f>'2B-tres(P)'!M17</f>
        <v>9</v>
      </c>
      <c r="G18" s="12">
        <f>'2B-cuatro(P)'!N17</f>
        <v>9</v>
      </c>
      <c r="H18" s="13">
        <f t="shared" si="0"/>
        <v>34</v>
      </c>
      <c r="I18" s="14">
        <f t="shared" si="1"/>
        <v>8.5</v>
      </c>
    </row>
    <row r="19" spans="1:9" ht="15.75" thickBot="1" x14ac:dyDescent="0.3">
      <c r="A19" s="1">
        <v>12</v>
      </c>
      <c r="B19" s="1">
        <v>201246844</v>
      </c>
      <c r="C19" s="11" t="s">
        <v>63</v>
      </c>
      <c r="D19" s="12">
        <f>'2B-uno(P)'!N18</f>
        <v>10</v>
      </c>
      <c r="E19" s="12">
        <f>'2B-dos(P)'!N18</f>
        <v>9</v>
      </c>
      <c r="F19" s="12">
        <f>'2B-tres(P)'!M18</f>
        <v>9</v>
      </c>
      <c r="G19" s="12">
        <f>'2B-cuatro(P)'!N18</f>
        <v>9</v>
      </c>
      <c r="H19" s="13">
        <f t="shared" si="0"/>
        <v>37</v>
      </c>
      <c r="I19" s="14">
        <f t="shared" si="1"/>
        <v>9.25</v>
      </c>
    </row>
    <row r="20" spans="1:9" ht="15.75" thickBot="1" x14ac:dyDescent="0.3">
      <c r="A20" s="1">
        <v>13</v>
      </c>
      <c r="B20" s="1">
        <v>201246878</v>
      </c>
      <c r="C20" s="11" t="s">
        <v>64</v>
      </c>
      <c r="D20" s="12">
        <f>'2B-uno(P)'!N19</f>
        <v>8</v>
      </c>
      <c r="E20" s="12">
        <f>'2B-dos(P)'!N19</f>
        <v>7</v>
      </c>
      <c r="F20" s="12">
        <f>'2B-tres(P)'!M19</f>
        <v>9</v>
      </c>
      <c r="G20" s="12">
        <f>'2B-cuatro(P)'!N19</f>
        <v>9</v>
      </c>
      <c r="H20" s="13">
        <f t="shared" si="0"/>
        <v>33</v>
      </c>
      <c r="I20" s="14">
        <f t="shared" si="1"/>
        <v>8.25</v>
      </c>
    </row>
    <row r="21" spans="1:9" ht="15.75" thickBot="1" x14ac:dyDescent="0.3">
      <c r="A21" s="1">
        <v>14</v>
      </c>
      <c r="B21" s="1">
        <v>201232483</v>
      </c>
      <c r="C21" s="11" t="s">
        <v>65</v>
      </c>
      <c r="D21" s="12">
        <f>'2B-uno(P)'!N20</f>
        <v>6</v>
      </c>
      <c r="E21" s="12">
        <f>'2B-dos(P)'!N20</f>
        <v>6</v>
      </c>
      <c r="F21" s="12">
        <f>'2B-tres(P)'!M20</f>
        <v>8</v>
      </c>
      <c r="G21" s="12">
        <f>'2B-cuatro(P)'!N20</f>
        <v>8</v>
      </c>
      <c r="H21" s="13">
        <f t="shared" si="0"/>
        <v>28</v>
      </c>
      <c r="I21" s="14">
        <f t="shared" si="1"/>
        <v>7</v>
      </c>
    </row>
    <row r="22" spans="1:9" ht="15.75" thickBot="1" x14ac:dyDescent="0.3">
      <c r="A22" s="1">
        <v>15</v>
      </c>
      <c r="B22" s="1">
        <v>201248101</v>
      </c>
      <c r="C22" s="11" t="s">
        <v>66</v>
      </c>
      <c r="D22" s="12">
        <f>'2B-uno(P)'!N21</f>
        <v>8</v>
      </c>
      <c r="E22" s="12">
        <f>'2B-dos(P)'!N21</f>
        <v>7</v>
      </c>
      <c r="F22" s="12">
        <f>'2B-tres(P)'!M21</f>
        <v>9</v>
      </c>
      <c r="G22" s="12">
        <f>'2B-cuatro(P)'!N21</f>
        <v>9</v>
      </c>
      <c r="H22" s="13">
        <f t="shared" si="0"/>
        <v>33</v>
      </c>
      <c r="I22" s="14">
        <f t="shared" si="1"/>
        <v>8.25</v>
      </c>
    </row>
    <row r="23" spans="1:9" ht="15.75" thickBot="1" x14ac:dyDescent="0.3">
      <c r="A23" s="1">
        <v>16</v>
      </c>
      <c r="B23" s="1">
        <v>201239620</v>
      </c>
      <c r="C23" s="11" t="s">
        <v>67</v>
      </c>
      <c r="D23" s="12">
        <f>'2B-uno(P)'!N22</f>
        <v>7</v>
      </c>
      <c r="E23" s="12">
        <f>'2B-dos(P)'!N22</f>
        <v>9</v>
      </c>
      <c r="F23" s="12">
        <f>'2B-tres(P)'!M22</f>
        <v>10</v>
      </c>
      <c r="G23" s="12">
        <f>'2B-cuatro(P)'!N22</f>
        <v>10</v>
      </c>
      <c r="H23" s="13">
        <f t="shared" si="0"/>
        <v>36</v>
      </c>
      <c r="I23" s="14">
        <f t="shared" si="1"/>
        <v>9</v>
      </c>
    </row>
    <row r="24" spans="1:9" ht="15.75" thickBot="1" x14ac:dyDescent="0.3">
      <c r="A24" s="1">
        <v>17</v>
      </c>
      <c r="B24" s="1">
        <v>201211050</v>
      </c>
      <c r="C24" s="11" t="s">
        <v>68</v>
      </c>
      <c r="D24" s="12">
        <v>10</v>
      </c>
      <c r="E24" s="12">
        <f>'2B-dos(P)'!N23</f>
        <v>10</v>
      </c>
      <c r="F24" s="12">
        <f>'2B-tres(P)'!M23</f>
        <v>10</v>
      </c>
      <c r="G24" s="12">
        <f>'2B-cuatro(P)'!N23</f>
        <v>10</v>
      </c>
      <c r="H24" s="13">
        <f t="shared" si="0"/>
        <v>40</v>
      </c>
      <c r="I24" s="14">
        <f t="shared" si="1"/>
        <v>10</v>
      </c>
    </row>
    <row r="25" spans="1:9" ht="15.75" thickBot="1" x14ac:dyDescent="0.3">
      <c r="A25" s="1">
        <v>18</v>
      </c>
      <c r="B25" s="1">
        <v>201204801</v>
      </c>
      <c r="C25" s="11" t="s">
        <v>69</v>
      </c>
      <c r="D25" s="12">
        <f>'2B-uno(P)'!N24</f>
        <v>10</v>
      </c>
      <c r="E25" s="12">
        <f>'2B-dos(P)'!N24</f>
        <v>10</v>
      </c>
      <c r="F25" s="12">
        <f>'2B-tres(P)'!M24</f>
        <v>10</v>
      </c>
      <c r="G25" s="12">
        <f>'2B-cuatro(P)'!N24</f>
        <v>10</v>
      </c>
      <c r="H25" s="13">
        <f t="shared" si="0"/>
        <v>40</v>
      </c>
      <c r="I25" s="14">
        <f t="shared" si="1"/>
        <v>10</v>
      </c>
    </row>
    <row r="26" spans="1:9" ht="15.75" thickBot="1" x14ac:dyDescent="0.3">
      <c r="A26" s="1">
        <v>19</v>
      </c>
      <c r="B26" s="1">
        <v>201248599</v>
      </c>
      <c r="C26" s="11" t="s">
        <v>70</v>
      </c>
      <c r="D26" s="12">
        <f>'2B-uno(P)'!N25</f>
        <v>0</v>
      </c>
      <c r="E26" s="12">
        <f>'2B-dos(P)'!N25</f>
        <v>0</v>
      </c>
      <c r="F26" s="12">
        <f>'2B-tres(P)'!M25</f>
        <v>0</v>
      </c>
      <c r="G26" s="12">
        <f>'2B-cuatro(P)'!N25</f>
        <v>0</v>
      </c>
      <c r="H26" s="13">
        <f t="shared" si="0"/>
        <v>0</v>
      </c>
      <c r="I26" s="14">
        <f t="shared" si="1"/>
        <v>0</v>
      </c>
    </row>
    <row r="27" spans="1:9" ht="15.75" thickBot="1" x14ac:dyDescent="0.3">
      <c r="A27" s="1">
        <v>20</v>
      </c>
      <c r="B27" s="1">
        <v>201213723</v>
      </c>
      <c r="C27" s="11" t="s">
        <v>71</v>
      </c>
      <c r="D27" s="12">
        <f>'2B-uno(P)'!N26</f>
        <v>9</v>
      </c>
      <c r="E27" s="12">
        <f>'2B-dos(P)'!N26</f>
        <v>9</v>
      </c>
      <c r="F27" s="12">
        <f>'2B-tres(P)'!M26</f>
        <v>10</v>
      </c>
      <c r="G27" s="12">
        <f>'2B-cuatro(P)'!N26</f>
        <v>7</v>
      </c>
      <c r="H27" s="13">
        <f t="shared" si="0"/>
        <v>35</v>
      </c>
      <c r="I27" s="14">
        <f t="shared" si="1"/>
        <v>8.75</v>
      </c>
    </row>
    <row r="28" spans="1:9" ht="15.75" thickBot="1" x14ac:dyDescent="0.3">
      <c r="A28" s="1">
        <v>21</v>
      </c>
      <c r="B28" s="1">
        <v>201249105</v>
      </c>
      <c r="C28" s="11" t="s">
        <v>72</v>
      </c>
      <c r="D28" s="12">
        <f>'2B-uno(P)'!N27</f>
        <v>9</v>
      </c>
      <c r="E28" s="12">
        <f>'2B-dos(P)'!N27</f>
        <v>9</v>
      </c>
      <c r="F28" s="12">
        <f>'2B-tres(P)'!M27</f>
        <v>10</v>
      </c>
      <c r="G28" s="12">
        <f>'2B-cuatro(P)'!N27</f>
        <v>10</v>
      </c>
      <c r="H28" s="13">
        <f t="shared" si="0"/>
        <v>38</v>
      </c>
      <c r="I28" s="14">
        <f t="shared" si="1"/>
        <v>9.5</v>
      </c>
    </row>
    <row r="29" spans="1:9" ht="15.75" thickBot="1" x14ac:dyDescent="0.3">
      <c r="A29" s="1">
        <v>22</v>
      </c>
      <c r="B29" s="1">
        <v>201207082</v>
      </c>
      <c r="C29" s="11" t="s">
        <v>73</v>
      </c>
      <c r="D29" s="12">
        <f>'2B-uno(P)'!N28</f>
        <v>8</v>
      </c>
      <c r="E29" s="12">
        <f>'2B-dos(P)'!N28</f>
        <v>9</v>
      </c>
      <c r="F29" s="12">
        <f>'2B-tres(P)'!M28</f>
        <v>10</v>
      </c>
      <c r="G29" s="12">
        <f>'2B-cuatro(P)'!N28</f>
        <v>10</v>
      </c>
      <c r="H29" s="13">
        <f t="shared" si="0"/>
        <v>37</v>
      </c>
      <c r="I29" s="14">
        <f t="shared" si="1"/>
        <v>9.25</v>
      </c>
    </row>
    <row r="30" spans="1:9" ht="15.75" thickBot="1" x14ac:dyDescent="0.3">
      <c r="A30" s="1">
        <v>23</v>
      </c>
      <c r="B30" s="1">
        <v>201232940</v>
      </c>
      <c r="C30" s="11" t="s">
        <v>74</v>
      </c>
      <c r="D30" s="12">
        <f>'2B-uno(P)'!N29</f>
        <v>1</v>
      </c>
      <c r="E30" s="12">
        <f>'2B-dos(P)'!N29</f>
        <v>0</v>
      </c>
      <c r="F30" s="12">
        <f>'2B-tres(P)'!M29</f>
        <v>0</v>
      </c>
      <c r="G30" s="12">
        <f>'2B-cuatro(P)'!N29</f>
        <v>0</v>
      </c>
      <c r="H30" s="13">
        <f t="shared" si="0"/>
        <v>1</v>
      </c>
      <c r="I30" s="14">
        <f t="shared" si="1"/>
        <v>0.25</v>
      </c>
    </row>
    <row r="31" spans="1:9" ht="15.75" thickBot="1" x14ac:dyDescent="0.3">
      <c r="A31" s="1">
        <v>24</v>
      </c>
      <c r="B31" s="1">
        <v>201227267</v>
      </c>
      <c r="C31" s="11" t="s">
        <v>75</v>
      </c>
      <c r="D31" s="12">
        <f>'2B-uno(P)'!N30</f>
        <v>10</v>
      </c>
      <c r="E31" s="12">
        <f>'2B-dos(P)'!N30</f>
        <v>10</v>
      </c>
      <c r="F31" s="12">
        <f>'2B-tres(P)'!M30</f>
        <v>10</v>
      </c>
      <c r="G31" s="12">
        <f>'2B-cuatro(P)'!N30</f>
        <v>10</v>
      </c>
      <c r="H31" s="13">
        <f t="shared" si="0"/>
        <v>40</v>
      </c>
      <c r="I31" s="14">
        <f t="shared" si="1"/>
        <v>10</v>
      </c>
    </row>
    <row r="32" spans="1:9" ht="15.75" thickBot="1" x14ac:dyDescent="0.3">
      <c r="A32" s="1">
        <v>25</v>
      </c>
      <c r="B32" s="1">
        <v>201227281</v>
      </c>
      <c r="C32" s="11" t="s">
        <v>76</v>
      </c>
      <c r="D32" s="12">
        <f>'2B-uno(P)'!N31</f>
        <v>4</v>
      </c>
      <c r="E32" s="12">
        <f>'2B-dos(P)'!N31</f>
        <v>9</v>
      </c>
      <c r="F32" s="12">
        <f>'2B-tres(P)'!M31</f>
        <v>10</v>
      </c>
      <c r="G32" s="12">
        <f>'2B-cuatro(P)'!N31</f>
        <v>9</v>
      </c>
      <c r="H32" s="13">
        <f t="shared" si="0"/>
        <v>32</v>
      </c>
      <c r="I32" s="14">
        <f t="shared" si="1"/>
        <v>8</v>
      </c>
    </row>
    <row r="33" spans="1:9" x14ac:dyDescent="0.25">
      <c r="I33" s="68">
        <f>AVERAGE(I8:I32)</f>
        <v>7.96</v>
      </c>
    </row>
    <row r="35" spans="1:9" x14ac:dyDescent="0.25">
      <c r="A35" s="88"/>
      <c r="B35" s="88"/>
      <c r="C35" s="88"/>
    </row>
  </sheetData>
  <mergeCells count="13">
    <mergeCell ref="H6:H7"/>
    <mergeCell ref="I6:I7"/>
    <mergeCell ref="A1:C3"/>
    <mergeCell ref="A4:B4"/>
    <mergeCell ref="A5:B5"/>
    <mergeCell ref="A6:A7"/>
    <mergeCell ref="B6:B7"/>
    <mergeCell ref="C6:C7"/>
    <mergeCell ref="A35:C35"/>
    <mergeCell ref="D6:D7"/>
    <mergeCell ref="E6:E7"/>
    <mergeCell ref="F6:F7"/>
    <mergeCell ref="G6:G7"/>
  </mergeCells>
  <conditionalFormatting sqref="I8:I32 D8:G32">
    <cfRule type="cellIs" dxfId="3" priority="2" operator="lessThan">
      <formula>6</formula>
    </cfRule>
  </conditionalFormatting>
  <conditionalFormatting sqref="H8:H32">
    <cfRule type="cellIs" dxfId="2" priority="1" operator="lessThan">
      <formula>24</formula>
    </cfRule>
  </conditionalFormatting>
  <pageMargins left="0.7" right="0.7" top="0.96875" bottom="0.75" header="0.3" footer="0.3"/>
  <pageSetup scale="73" orientation="landscape" verticalDpi="300" r:id="rId1"/>
  <headerFooter scaleWithDoc="0" alignWithMargins="0">
    <oddHeader>&amp;C&amp;G</oddHeader>
    <oddFooter xml:space="preserve">&amp;LAv.2 Sur #519 Col. Centro Ciudad Serdán Pue., Tel. 01 (245) 45 2 25 90. Correo electrónico. dir.lazaroextserdan@hotmail.com
&amp;R
</oddFoot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6"/>
  <sheetViews>
    <sheetView view="pageLayout" topLeftCell="A8" zoomScale="90" zoomScaleNormal="100" zoomScalePageLayoutView="90" workbookViewId="0">
      <selection activeCell="E33" sqref="E33"/>
    </sheetView>
  </sheetViews>
  <sheetFormatPr baseColWidth="10" defaultRowHeight="15" x14ac:dyDescent="0.25"/>
  <cols>
    <col min="1" max="1" width="3.5703125" bestFit="1" customWidth="1"/>
    <col min="3" max="3" width="38.28515625" bestFit="1" customWidth="1"/>
    <col min="9" max="9" width="13.5703125" bestFit="1" customWidth="1"/>
  </cols>
  <sheetData>
    <row r="1" spans="1:9" ht="15.75" customHeight="1" x14ac:dyDescent="0.25">
      <c r="A1" s="69" t="s">
        <v>115</v>
      </c>
      <c r="B1" s="69"/>
      <c r="C1" s="69"/>
    </row>
    <row r="2" spans="1:9" ht="15" customHeight="1" x14ac:dyDescent="0.25">
      <c r="A2" s="69"/>
      <c r="B2" s="69"/>
      <c r="C2" s="69"/>
    </row>
    <row r="3" spans="1:9" ht="15" customHeight="1" x14ac:dyDescent="0.25">
      <c r="A3" s="70"/>
      <c r="B3" s="70"/>
      <c r="C3" s="70"/>
    </row>
    <row r="4" spans="1:9" x14ac:dyDescent="0.25">
      <c r="A4" s="89" t="s">
        <v>32</v>
      </c>
      <c r="B4" s="89"/>
      <c r="C4" s="34" t="s">
        <v>33</v>
      </c>
    </row>
    <row r="5" spans="1:9" x14ac:dyDescent="0.25">
      <c r="A5" s="90" t="s">
        <v>34</v>
      </c>
      <c r="B5" s="90"/>
      <c r="C5" s="34" t="s">
        <v>116</v>
      </c>
    </row>
    <row r="6" spans="1:9" ht="15" customHeight="1" x14ac:dyDescent="0.25">
      <c r="A6" s="91" t="s">
        <v>36</v>
      </c>
      <c r="B6" s="91" t="s">
        <v>37</v>
      </c>
      <c r="C6" s="93" t="s">
        <v>38</v>
      </c>
      <c r="D6" s="138" t="s">
        <v>103</v>
      </c>
      <c r="E6" s="138" t="s">
        <v>104</v>
      </c>
      <c r="F6" s="138" t="s">
        <v>105</v>
      </c>
      <c r="G6" s="138" t="s">
        <v>106</v>
      </c>
      <c r="H6" s="138" t="s">
        <v>107</v>
      </c>
      <c r="I6" s="140" t="s">
        <v>44</v>
      </c>
    </row>
    <row r="7" spans="1:9" x14ac:dyDescent="0.25">
      <c r="A7" s="92"/>
      <c r="B7" s="92"/>
      <c r="C7" s="93"/>
      <c r="D7" s="139"/>
      <c r="E7" s="139"/>
      <c r="F7" s="139"/>
      <c r="G7" s="139"/>
      <c r="H7" s="139"/>
      <c r="I7" s="141"/>
    </row>
    <row r="8" spans="1:9" ht="15.75" thickBot="1" x14ac:dyDescent="0.3">
      <c r="A8" s="1">
        <v>1</v>
      </c>
      <c r="B8" s="1">
        <v>201210901</v>
      </c>
      <c r="C8" s="11" t="s">
        <v>77</v>
      </c>
      <c r="D8" s="12">
        <f>'2C-uno(P)'!N7</f>
        <v>9</v>
      </c>
      <c r="E8" s="12">
        <f>'2C-dos(P)'!N7</f>
        <v>10</v>
      </c>
      <c r="F8" s="12">
        <f>'2C-tres(P)'!N7</f>
        <v>10</v>
      </c>
      <c r="G8" s="12">
        <f>'2C-cuatro(P)'!M7</f>
        <v>10</v>
      </c>
      <c r="H8" s="13">
        <f>SUM(D8:G8)</f>
        <v>39</v>
      </c>
      <c r="I8" s="14">
        <f>AVERAGE(D8:G8)</f>
        <v>9.75</v>
      </c>
    </row>
    <row r="9" spans="1:9" ht="15.75" thickBot="1" x14ac:dyDescent="0.3">
      <c r="A9" s="1">
        <v>2</v>
      </c>
      <c r="B9" s="1">
        <v>201246260</v>
      </c>
      <c r="C9" s="11" t="s">
        <v>78</v>
      </c>
      <c r="D9" s="12">
        <f>'2C-uno(P)'!N8</f>
        <v>7</v>
      </c>
      <c r="E9" s="12">
        <f>'2C-dos(P)'!N8</f>
        <v>10</v>
      </c>
      <c r="F9" s="12">
        <f>'2C-tres(P)'!N8</f>
        <v>10</v>
      </c>
      <c r="G9" s="12">
        <f>'2C-cuatro(P)'!M8</f>
        <v>9</v>
      </c>
      <c r="H9" s="13">
        <f t="shared" ref="H9:H31" si="0">SUM(D9:G9)</f>
        <v>36</v>
      </c>
      <c r="I9" s="14">
        <f t="shared" ref="I9:I31" si="1">AVERAGE(D9:G9)</f>
        <v>9</v>
      </c>
    </row>
    <row r="10" spans="1:9" ht="15.75" thickBot="1" x14ac:dyDescent="0.3">
      <c r="A10" s="1">
        <v>3</v>
      </c>
      <c r="B10" s="1">
        <v>201248901</v>
      </c>
      <c r="C10" s="11" t="s">
        <v>79</v>
      </c>
      <c r="D10" s="12">
        <f>'2C-uno(P)'!N9</f>
        <v>4</v>
      </c>
      <c r="E10" s="12">
        <f>'2C-dos(P)'!N9</f>
        <v>6</v>
      </c>
      <c r="F10" s="12">
        <f>'2C-tres(P)'!N9</f>
        <v>4</v>
      </c>
      <c r="G10" s="12">
        <f>'2C-cuatro(P)'!M9</f>
        <v>0</v>
      </c>
      <c r="H10" s="13">
        <f t="shared" si="0"/>
        <v>14</v>
      </c>
      <c r="I10" s="14">
        <f t="shared" si="1"/>
        <v>3.5</v>
      </c>
    </row>
    <row r="11" spans="1:9" ht="15.75" thickBot="1" x14ac:dyDescent="0.3">
      <c r="A11" s="1">
        <v>4</v>
      </c>
      <c r="B11" s="1">
        <v>201207935</v>
      </c>
      <c r="C11" s="11" t="s">
        <v>80</v>
      </c>
      <c r="D11" s="12">
        <f>'2C-uno(P)'!N10</f>
        <v>7</v>
      </c>
      <c r="E11" s="12">
        <f>'2C-dos(P)'!N10</f>
        <v>9</v>
      </c>
      <c r="F11" s="12">
        <f>'2C-tres(P)'!N10</f>
        <v>10</v>
      </c>
      <c r="G11" s="12">
        <f>'2C-cuatro(P)'!M10</f>
        <v>10</v>
      </c>
      <c r="H11" s="13">
        <f t="shared" si="0"/>
        <v>36</v>
      </c>
      <c r="I11" s="14">
        <f t="shared" si="1"/>
        <v>9</v>
      </c>
    </row>
    <row r="12" spans="1:9" ht="15.75" thickBot="1" x14ac:dyDescent="0.3">
      <c r="A12" s="1">
        <v>5</v>
      </c>
      <c r="B12" s="1">
        <v>201225802</v>
      </c>
      <c r="C12" s="11" t="s">
        <v>81</v>
      </c>
      <c r="D12" s="12">
        <f>'2C-uno(P)'!N11</f>
        <v>6</v>
      </c>
      <c r="E12" s="12">
        <f>'2C-dos(P)'!N11</f>
        <v>8</v>
      </c>
      <c r="F12" s="12">
        <f>'2C-tres(P)'!N11</f>
        <v>8</v>
      </c>
      <c r="G12" s="12">
        <f>'2C-cuatro(P)'!M11</f>
        <v>9</v>
      </c>
      <c r="H12" s="13">
        <f t="shared" si="0"/>
        <v>31</v>
      </c>
      <c r="I12" s="14">
        <f t="shared" si="1"/>
        <v>7.75</v>
      </c>
    </row>
    <row r="13" spans="1:9" ht="15.75" thickBot="1" x14ac:dyDescent="0.3">
      <c r="A13" s="1">
        <v>6</v>
      </c>
      <c r="B13" s="1">
        <v>201247074</v>
      </c>
      <c r="C13" s="11" t="s">
        <v>82</v>
      </c>
      <c r="D13" s="12">
        <f>'2C-uno(P)'!N12</f>
        <v>4</v>
      </c>
      <c r="E13" s="12">
        <f>'2C-dos(P)'!N12</f>
        <v>7</v>
      </c>
      <c r="F13" s="12">
        <f>'2C-tres(P)'!N12</f>
        <v>7</v>
      </c>
      <c r="G13" s="12">
        <f>'2C-cuatro(P)'!M12</f>
        <v>4</v>
      </c>
      <c r="H13" s="13">
        <f t="shared" si="0"/>
        <v>22</v>
      </c>
      <c r="I13" s="14">
        <f t="shared" si="1"/>
        <v>5.5</v>
      </c>
    </row>
    <row r="14" spans="1:9" ht="15.75" thickBot="1" x14ac:dyDescent="0.3">
      <c r="A14" s="1">
        <v>7</v>
      </c>
      <c r="B14" s="1">
        <v>201246959</v>
      </c>
      <c r="C14" s="11" t="s">
        <v>83</v>
      </c>
      <c r="D14" s="12">
        <f>'2C-uno(P)'!N13</f>
        <v>7</v>
      </c>
      <c r="E14" s="12">
        <f>'2C-dos(P)'!N13</f>
        <v>9</v>
      </c>
      <c r="F14" s="12">
        <f>'2C-tres(P)'!N13</f>
        <v>8</v>
      </c>
      <c r="G14" s="12">
        <f>'2C-cuatro(P)'!M13</f>
        <v>10</v>
      </c>
      <c r="H14" s="13">
        <f t="shared" si="0"/>
        <v>34</v>
      </c>
      <c r="I14" s="14">
        <f t="shared" si="1"/>
        <v>8.5</v>
      </c>
    </row>
    <row r="15" spans="1:9" ht="15.75" thickBot="1" x14ac:dyDescent="0.3">
      <c r="A15" s="1">
        <v>8</v>
      </c>
      <c r="B15" s="1">
        <v>201225840</v>
      </c>
      <c r="C15" s="11" t="s">
        <v>84</v>
      </c>
      <c r="D15" s="12">
        <f>'2C-uno(P)'!N14</f>
        <v>7</v>
      </c>
      <c r="E15" s="12">
        <f>'2C-dos(P)'!N14</f>
        <v>9</v>
      </c>
      <c r="F15" s="12">
        <f>'2C-tres(P)'!N14</f>
        <v>9</v>
      </c>
      <c r="G15" s="12">
        <f>'2C-cuatro(P)'!M14</f>
        <v>10</v>
      </c>
      <c r="H15" s="13">
        <f t="shared" si="0"/>
        <v>35</v>
      </c>
      <c r="I15" s="14">
        <f t="shared" si="1"/>
        <v>8.75</v>
      </c>
    </row>
    <row r="16" spans="1:9" ht="15.75" thickBot="1" x14ac:dyDescent="0.3">
      <c r="A16" s="1">
        <v>9</v>
      </c>
      <c r="B16" s="1">
        <v>201232227</v>
      </c>
      <c r="C16" s="11" t="s">
        <v>85</v>
      </c>
      <c r="D16" s="12">
        <f>'2C-uno(P)'!N15</f>
        <v>10</v>
      </c>
      <c r="E16" s="12">
        <f>'2C-dos(P)'!N15</f>
        <v>10</v>
      </c>
      <c r="F16" s="12">
        <f>'2C-tres(P)'!N15</f>
        <v>10</v>
      </c>
      <c r="G16" s="12">
        <f>'2C-cuatro(P)'!M15</f>
        <v>10</v>
      </c>
      <c r="H16" s="13">
        <f t="shared" si="0"/>
        <v>40</v>
      </c>
      <c r="I16" s="14">
        <f t="shared" si="1"/>
        <v>10</v>
      </c>
    </row>
    <row r="17" spans="1:9" ht="15.75" thickBot="1" x14ac:dyDescent="0.3">
      <c r="A17" s="1">
        <v>10</v>
      </c>
      <c r="B17" s="1">
        <v>201204229</v>
      </c>
      <c r="C17" s="11" t="s">
        <v>86</v>
      </c>
      <c r="D17" s="12">
        <f>'2C-uno(P)'!N16</f>
        <v>6</v>
      </c>
      <c r="E17" s="12">
        <f>'2C-dos(P)'!N16</f>
        <v>8</v>
      </c>
      <c r="F17" s="12">
        <f>'2C-tres(P)'!N16</f>
        <v>8</v>
      </c>
      <c r="G17" s="12">
        <f>'2C-cuatro(P)'!M16</f>
        <v>10</v>
      </c>
      <c r="H17" s="13">
        <f t="shared" si="0"/>
        <v>32</v>
      </c>
      <c r="I17" s="14">
        <f t="shared" si="1"/>
        <v>8</v>
      </c>
    </row>
    <row r="18" spans="1:9" ht="15.75" thickBot="1" x14ac:dyDescent="0.3">
      <c r="A18" s="1">
        <v>11</v>
      </c>
      <c r="B18" s="1">
        <v>201247223</v>
      </c>
      <c r="C18" s="11" t="s">
        <v>87</v>
      </c>
      <c r="D18" s="12">
        <f>'2C-uno(P)'!N17</f>
        <v>5</v>
      </c>
      <c r="E18" s="12">
        <f>'2C-dos(P)'!N17</f>
        <v>0</v>
      </c>
      <c r="F18" s="12">
        <f>'2C-tres(P)'!N17</f>
        <v>0</v>
      </c>
      <c r="G18" s="12">
        <f>'2C-cuatro(P)'!M17</f>
        <v>0</v>
      </c>
      <c r="H18" s="13">
        <f t="shared" si="0"/>
        <v>5</v>
      </c>
      <c r="I18" s="14">
        <f t="shared" si="1"/>
        <v>1.25</v>
      </c>
    </row>
    <row r="19" spans="1:9" ht="15.75" thickBot="1" x14ac:dyDescent="0.3">
      <c r="A19" s="1">
        <v>12</v>
      </c>
      <c r="B19" s="1">
        <v>201201360</v>
      </c>
      <c r="C19" s="11" t="s">
        <v>88</v>
      </c>
      <c r="D19" s="12">
        <f>'2C-uno(P)'!N18</f>
        <v>6</v>
      </c>
      <c r="E19" s="12">
        <f>'2C-dos(P)'!N18</f>
        <v>9</v>
      </c>
      <c r="F19" s="12">
        <f>'2C-tres(P)'!N18</f>
        <v>10</v>
      </c>
      <c r="G19" s="12">
        <f>'2C-cuatro(P)'!M18</f>
        <v>9</v>
      </c>
      <c r="H19" s="13">
        <f t="shared" si="0"/>
        <v>34</v>
      </c>
      <c r="I19" s="14">
        <f t="shared" si="1"/>
        <v>8.5</v>
      </c>
    </row>
    <row r="20" spans="1:9" ht="15.75" thickBot="1" x14ac:dyDescent="0.3">
      <c r="A20" s="1">
        <v>13</v>
      </c>
      <c r="B20" s="1">
        <v>201232495</v>
      </c>
      <c r="C20" s="11" t="s">
        <v>89</v>
      </c>
      <c r="D20" s="12">
        <f>'2C-uno(P)'!N19</f>
        <v>7</v>
      </c>
      <c r="E20" s="12">
        <f>'2C-dos(P)'!N19</f>
        <v>8</v>
      </c>
      <c r="F20" s="12">
        <f>'2C-tres(P)'!N19</f>
        <v>7</v>
      </c>
      <c r="G20" s="12">
        <f>'2C-cuatro(P)'!M19</f>
        <v>9</v>
      </c>
      <c r="H20" s="13">
        <f t="shared" si="0"/>
        <v>31</v>
      </c>
      <c r="I20" s="14">
        <f t="shared" si="1"/>
        <v>7.75</v>
      </c>
    </row>
    <row r="21" spans="1:9" ht="15.75" thickBot="1" x14ac:dyDescent="0.3">
      <c r="A21" s="1">
        <v>14</v>
      </c>
      <c r="B21" s="1">
        <v>201200590</v>
      </c>
      <c r="C21" s="11" t="s">
        <v>90</v>
      </c>
      <c r="D21" s="12">
        <f>'2C-uno(P)'!N20</f>
        <v>7</v>
      </c>
      <c r="E21" s="12">
        <f>'2C-dos(P)'!N20</f>
        <v>9</v>
      </c>
      <c r="F21" s="12">
        <f>'2C-tres(P)'!N20</f>
        <v>9</v>
      </c>
      <c r="G21" s="12">
        <f>'2C-cuatro(P)'!M20</f>
        <v>4</v>
      </c>
      <c r="H21" s="13">
        <f t="shared" si="0"/>
        <v>29</v>
      </c>
      <c r="I21" s="14">
        <f t="shared" si="1"/>
        <v>7.25</v>
      </c>
    </row>
    <row r="22" spans="1:9" ht="15.75" thickBot="1" x14ac:dyDescent="0.3">
      <c r="A22" s="1">
        <v>15</v>
      </c>
      <c r="B22" s="1">
        <v>201226935</v>
      </c>
      <c r="C22" s="11" t="s">
        <v>91</v>
      </c>
      <c r="D22" s="12">
        <f>'2C-uno(P)'!N21</f>
        <v>8</v>
      </c>
      <c r="E22" s="12">
        <f>'2C-dos(P)'!N21</f>
        <v>10</v>
      </c>
      <c r="F22" s="12">
        <f>'2C-tres(P)'!N21</f>
        <v>10</v>
      </c>
      <c r="G22" s="12">
        <f>'2C-cuatro(P)'!M21</f>
        <v>9</v>
      </c>
      <c r="H22" s="13">
        <f t="shared" si="0"/>
        <v>37</v>
      </c>
      <c r="I22" s="14">
        <f t="shared" si="1"/>
        <v>9.25</v>
      </c>
    </row>
    <row r="23" spans="1:9" ht="15.75" thickBot="1" x14ac:dyDescent="0.3">
      <c r="A23" s="1">
        <v>16</v>
      </c>
      <c r="B23" s="1">
        <v>201219332</v>
      </c>
      <c r="C23" s="11" t="s">
        <v>92</v>
      </c>
      <c r="D23" s="12">
        <f>'2C-uno(P)'!N22</f>
        <v>7</v>
      </c>
      <c r="E23" s="12">
        <f>'2C-dos(P)'!N22</f>
        <v>7</v>
      </c>
      <c r="F23" s="12">
        <f>'2C-tres(P)'!N22</f>
        <v>9</v>
      </c>
      <c r="G23" s="12">
        <f>'2C-cuatro(P)'!M22</f>
        <v>9</v>
      </c>
      <c r="H23" s="13">
        <f t="shared" si="0"/>
        <v>32</v>
      </c>
      <c r="I23" s="14">
        <f t="shared" si="1"/>
        <v>8</v>
      </c>
    </row>
    <row r="24" spans="1:9" ht="15.75" thickBot="1" x14ac:dyDescent="0.3">
      <c r="A24" s="1">
        <v>17</v>
      </c>
      <c r="B24" s="1">
        <v>201248177</v>
      </c>
      <c r="C24" s="11" t="s">
        <v>93</v>
      </c>
      <c r="D24" s="12">
        <f>'2C-uno(P)'!N23</f>
        <v>8</v>
      </c>
      <c r="E24" s="12">
        <f>'2C-dos(P)'!N23</f>
        <v>9</v>
      </c>
      <c r="F24" s="12">
        <f>'2C-tres(P)'!N23</f>
        <v>10</v>
      </c>
      <c r="G24" s="12">
        <f>'2C-cuatro(P)'!M23</f>
        <v>10</v>
      </c>
      <c r="H24" s="13">
        <f t="shared" si="0"/>
        <v>37</v>
      </c>
      <c r="I24" s="14">
        <f t="shared" si="1"/>
        <v>9.25</v>
      </c>
    </row>
    <row r="25" spans="1:9" ht="15.75" thickBot="1" x14ac:dyDescent="0.3">
      <c r="A25" s="1">
        <v>18</v>
      </c>
      <c r="B25" s="1">
        <v>201211065</v>
      </c>
      <c r="C25" s="11" t="s">
        <v>94</v>
      </c>
      <c r="D25" s="12">
        <f>'2C-uno(P)'!N24</f>
        <v>6</v>
      </c>
      <c r="E25" s="12">
        <f>'2C-dos(P)'!N24</f>
        <v>7</v>
      </c>
      <c r="F25" s="12">
        <f>'2C-tres(P)'!N24</f>
        <v>9</v>
      </c>
      <c r="G25" s="12">
        <f>'2C-cuatro(P)'!M24</f>
        <v>10</v>
      </c>
      <c r="H25" s="13">
        <f t="shared" si="0"/>
        <v>32</v>
      </c>
      <c r="I25" s="14">
        <f t="shared" si="1"/>
        <v>8</v>
      </c>
    </row>
    <row r="26" spans="1:9" ht="15.75" thickBot="1" x14ac:dyDescent="0.3">
      <c r="A26" s="1">
        <v>19</v>
      </c>
      <c r="B26" s="1">
        <v>201248569</v>
      </c>
      <c r="C26" s="11" t="s">
        <v>95</v>
      </c>
      <c r="D26" s="12">
        <f>'2C-uno(P)'!N25</f>
        <v>8</v>
      </c>
      <c r="E26" s="12">
        <f>'2C-dos(P)'!N25</f>
        <v>9</v>
      </c>
      <c r="F26" s="12">
        <f>'2C-tres(P)'!N25</f>
        <v>4</v>
      </c>
      <c r="G26" s="12">
        <f>'2C-cuatro(P)'!M25</f>
        <v>8</v>
      </c>
      <c r="H26" s="13">
        <f t="shared" si="0"/>
        <v>29</v>
      </c>
      <c r="I26" s="14">
        <f t="shared" si="1"/>
        <v>7.25</v>
      </c>
    </row>
    <row r="27" spans="1:9" ht="15.75" thickBot="1" x14ac:dyDescent="0.3">
      <c r="A27" s="1">
        <v>20</v>
      </c>
      <c r="B27" s="1">
        <v>201249238</v>
      </c>
      <c r="C27" s="11" t="s">
        <v>96</v>
      </c>
      <c r="D27" s="12">
        <f>'2C-uno(P)'!N26</f>
        <v>7</v>
      </c>
      <c r="E27" s="12">
        <f>'2C-dos(P)'!N26</f>
        <v>8</v>
      </c>
      <c r="F27" s="12">
        <f>'2C-tres(P)'!N26</f>
        <v>8</v>
      </c>
      <c r="G27" s="12">
        <f>'2C-cuatro(P)'!M26</f>
        <v>10</v>
      </c>
      <c r="H27" s="13">
        <f t="shared" si="0"/>
        <v>33</v>
      </c>
      <c r="I27" s="14">
        <f t="shared" si="1"/>
        <v>8.25</v>
      </c>
    </row>
    <row r="28" spans="1:9" ht="15.75" thickBot="1" x14ac:dyDescent="0.3">
      <c r="A28" s="1">
        <v>21</v>
      </c>
      <c r="B28" s="1">
        <v>201201211</v>
      </c>
      <c r="C28" s="11" t="s">
        <v>97</v>
      </c>
      <c r="D28" s="12">
        <f>'2C-uno(P)'!N27</f>
        <v>8</v>
      </c>
      <c r="E28" s="12">
        <f>'2C-dos(P)'!N27</f>
        <v>8</v>
      </c>
      <c r="F28" s="12">
        <f>'2C-tres(P)'!N27</f>
        <v>10</v>
      </c>
      <c r="G28" s="12">
        <f>'2C-cuatro(P)'!M27</f>
        <v>10</v>
      </c>
      <c r="H28" s="13">
        <f t="shared" si="0"/>
        <v>36</v>
      </c>
      <c r="I28" s="14">
        <f t="shared" si="1"/>
        <v>9</v>
      </c>
    </row>
    <row r="29" spans="1:9" ht="15.75" thickBot="1" x14ac:dyDescent="0.3">
      <c r="A29" s="1">
        <v>22</v>
      </c>
      <c r="B29" s="1">
        <v>201212439</v>
      </c>
      <c r="C29" s="11" t="s">
        <v>98</v>
      </c>
      <c r="D29" s="12">
        <f>'2C-uno(P)'!N28</f>
        <v>10</v>
      </c>
      <c r="E29" s="12">
        <f>'2C-dos(P)'!N28</f>
        <v>10</v>
      </c>
      <c r="F29" s="12">
        <f>'2C-tres(P)'!N28</f>
        <v>10</v>
      </c>
      <c r="G29" s="12">
        <f>'2C-cuatro(P)'!M28</f>
        <v>10</v>
      </c>
      <c r="H29" s="13">
        <f t="shared" si="0"/>
        <v>40</v>
      </c>
      <c r="I29" s="14">
        <f t="shared" si="1"/>
        <v>10</v>
      </c>
    </row>
    <row r="30" spans="1:9" ht="15.75" thickBot="1" x14ac:dyDescent="0.3">
      <c r="A30" s="1">
        <v>23</v>
      </c>
      <c r="B30" s="1">
        <v>201248922</v>
      </c>
      <c r="C30" s="11" t="s">
        <v>99</v>
      </c>
      <c r="D30" s="12">
        <f>'2C-uno(P)'!N29</f>
        <v>8</v>
      </c>
      <c r="E30" s="12">
        <f>'2C-dos(P)'!N29</f>
        <v>8</v>
      </c>
      <c r="F30" s="12">
        <f>'2C-tres(P)'!N29</f>
        <v>9</v>
      </c>
      <c r="G30" s="12">
        <f>'2C-cuatro(P)'!M29</f>
        <v>9</v>
      </c>
      <c r="H30" s="13">
        <f t="shared" si="0"/>
        <v>34</v>
      </c>
      <c r="I30" s="14">
        <f t="shared" si="1"/>
        <v>8.5</v>
      </c>
    </row>
    <row r="31" spans="1:9" ht="15.75" thickBot="1" x14ac:dyDescent="0.3">
      <c r="A31" s="1">
        <v>24</v>
      </c>
      <c r="B31" s="1">
        <v>201226187</v>
      </c>
      <c r="C31" s="11" t="s">
        <v>100</v>
      </c>
      <c r="D31" s="12">
        <f>'2C-uno(P)'!N30</f>
        <v>9</v>
      </c>
      <c r="E31" s="12">
        <f>'2C-dos(P)'!N30</f>
        <v>9</v>
      </c>
      <c r="F31" s="12">
        <f>'2C-tres(P)'!N30</f>
        <v>10</v>
      </c>
      <c r="G31" s="12">
        <f>'2C-cuatro(P)'!M30</f>
        <v>10</v>
      </c>
      <c r="H31" s="13">
        <f t="shared" si="0"/>
        <v>38</v>
      </c>
      <c r="I31" s="14">
        <f t="shared" si="1"/>
        <v>9.5</v>
      </c>
    </row>
    <row r="32" spans="1:9" ht="15.75" thickBot="1" x14ac:dyDescent="0.3">
      <c r="A32" s="1">
        <v>25</v>
      </c>
      <c r="B32" s="1">
        <v>201249393</v>
      </c>
      <c r="C32" s="11" t="s">
        <v>101</v>
      </c>
      <c r="D32" s="12">
        <f>'2C-uno(P)'!N31</f>
        <v>7</v>
      </c>
      <c r="E32" s="12">
        <f>'2C-dos(P)'!N31</f>
        <v>8</v>
      </c>
      <c r="F32" s="12">
        <f>'2C-tres(P)'!N31</f>
        <v>7</v>
      </c>
      <c r="G32" s="12">
        <f>'2C-cuatro(P)'!M31</f>
        <v>10</v>
      </c>
      <c r="H32" s="13">
        <f>SUM(D32:G32)</f>
        <v>32</v>
      </c>
      <c r="I32" s="14">
        <f>AVERAGE(D32:G32)</f>
        <v>8</v>
      </c>
    </row>
    <row r="33" spans="1:9" ht="15.75" thickBot="1" x14ac:dyDescent="0.3">
      <c r="A33" s="1">
        <v>26</v>
      </c>
      <c r="B33" s="1">
        <v>201239710</v>
      </c>
      <c r="C33" s="11" t="s">
        <v>102</v>
      </c>
      <c r="D33" s="12">
        <f>'2C-uno(P)'!N32</f>
        <v>10</v>
      </c>
      <c r="E33" s="12">
        <f>'2C-dos(P)'!N32</f>
        <v>10</v>
      </c>
      <c r="F33" s="12">
        <f>'2C-tres(P)'!N32</f>
        <v>10</v>
      </c>
      <c r="G33" s="12">
        <f>'2C-cuatro(P)'!M32</f>
        <v>10</v>
      </c>
      <c r="H33" s="13">
        <f>SUM(D33:G33)</f>
        <v>40</v>
      </c>
      <c r="I33" s="14">
        <f>AVERAGE(D33:G33)</f>
        <v>10</v>
      </c>
    </row>
    <row r="34" spans="1:9" x14ac:dyDescent="0.25">
      <c r="I34" s="68">
        <f>AVERAGE(I8:I33)</f>
        <v>8.0576923076923084</v>
      </c>
    </row>
    <row r="36" spans="1:9" x14ac:dyDescent="0.25">
      <c r="A36" s="88"/>
      <c r="B36" s="88"/>
      <c r="C36" s="88"/>
    </row>
  </sheetData>
  <mergeCells count="13">
    <mergeCell ref="H6:H7"/>
    <mergeCell ref="I6:I7"/>
    <mergeCell ref="A1:C3"/>
    <mergeCell ref="A4:B4"/>
    <mergeCell ref="A5:B5"/>
    <mergeCell ref="A6:A7"/>
    <mergeCell ref="B6:B7"/>
    <mergeCell ref="C6:C7"/>
    <mergeCell ref="A36:C36"/>
    <mergeCell ref="D6:D7"/>
    <mergeCell ref="E6:E7"/>
    <mergeCell ref="F6:F7"/>
    <mergeCell ref="G6:G7"/>
  </mergeCells>
  <conditionalFormatting sqref="I8:I33 D8:G33">
    <cfRule type="cellIs" dxfId="1" priority="2" operator="lessThan">
      <formula>6</formula>
    </cfRule>
  </conditionalFormatting>
  <conditionalFormatting sqref="H8:H33">
    <cfRule type="cellIs" dxfId="0" priority="1" operator="lessThan">
      <formula>24</formula>
    </cfRule>
  </conditionalFormatting>
  <pageMargins left="0.7" right="0.7" top="0.96875" bottom="0.75" header="0.3" footer="0.3"/>
  <pageSetup scale="73" orientation="landscape" verticalDpi="300" r:id="rId1"/>
  <headerFooter scaleWithDoc="0" alignWithMargins="0">
    <oddHeader>&amp;C&amp;G</oddHeader>
    <oddFooter xml:space="preserve">&amp;LAv.2 Sur #519 Col. Centro Ciudad Serdán Pue., Tel. 01 (245) 45 2 25 90. Correo electrónico. dir.lazaroextserdan@hotmail.com
&amp;R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Z44"/>
  <sheetViews>
    <sheetView showWhiteSpace="0" topLeftCell="A9" zoomScaleNormal="100" workbookViewId="0">
      <selection activeCell="Y23" sqref="Y23"/>
    </sheetView>
  </sheetViews>
  <sheetFormatPr baseColWidth="10" defaultRowHeight="15" x14ac:dyDescent="0.25"/>
  <cols>
    <col min="1" max="1" width="3.5703125" bestFit="1" customWidth="1"/>
    <col min="3" max="3" width="32.28515625" bestFit="1" customWidth="1"/>
    <col min="4" max="13" width="3.7109375" customWidth="1"/>
    <col min="17" max="21" width="3.7109375" customWidth="1"/>
    <col min="22" max="23" width="3.7109375" hidden="1" customWidth="1"/>
    <col min="24" max="24" width="11.42578125" customWidth="1"/>
    <col min="25" max="25" width="14.5703125" customWidth="1"/>
    <col min="26" max="26" width="5.7109375" customWidth="1"/>
  </cols>
  <sheetData>
    <row r="1" spans="1:26" ht="15.75" customHeight="1" thickBot="1" x14ac:dyDescent="0.3">
      <c r="A1" s="69" t="s">
        <v>115</v>
      </c>
      <c r="B1" s="69"/>
      <c r="C1" s="69"/>
      <c r="D1" s="73" t="s">
        <v>30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  <c r="Q1" s="71" t="s">
        <v>142</v>
      </c>
      <c r="R1" s="72"/>
      <c r="S1" s="72"/>
      <c r="T1" s="72"/>
      <c r="U1" s="72"/>
      <c r="V1" s="72"/>
      <c r="W1" s="72"/>
      <c r="X1" s="72"/>
      <c r="Z1" s="45"/>
    </row>
    <row r="2" spans="1:26" ht="15" customHeight="1" x14ac:dyDescent="0.25">
      <c r="A2" s="69"/>
      <c r="B2" s="69"/>
      <c r="C2" s="69"/>
      <c r="D2" s="79">
        <v>41549</v>
      </c>
      <c r="E2" s="79">
        <v>41556</v>
      </c>
      <c r="F2" s="79">
        <v>41563</v>
      </c>
      <c r="G2" s="79">
        <v>41570</v>
      </c>
      <c r="H2" s="79">
        <v>41577</v>
      </c>
      <c r="I2" s="79">
        <v>41584</v>
      </c>
      <c r="J2" s="79">
        <v>41591</v>
      </c>
      <c r="K2" s="79">
        <v>41598</v>
      </c>
      <c r="L2" s="79">
        <v>41605</v>
      </c>
      <c r="M2" s="79">
        <v>41612</v>
      </c>
      <c r="Q2" s="78" t="s">
        <v>146</v>
      </c>
      <c r="R2" s="78" t="s">
        <v>147</v>
      </c>
      <c r="S2" s="78" t="s">
        <v>148</v>
      </c>
      <c r="T2" s="78" t="s">
        <v>149</v>
      </c>
      <c r="U2" s="78" t="s">
        <v>150</v>
      </c>
      <c r="V2" s="78"/>
      <c r="W2" s="78"/>
      <c r="Z2" s="94" t="s">
        <v>117</v>
      </c>
    </row>
    <row r="3" spans="1:26" ht="15" customHeight="1" x14ac:dyDescent="0.25">
      <c r="A3" s="70"/>
      <c r="B3" s="70"/>
      <c r="C3" s="70"/>
      <c r="D3" s="80"/>
      <c r="E3" s="80"/>
      <c r="F3" s="80"/>
      <c r="G3" s="80"/>
      <c r="H3" s="80"/>
      <c r="I3" s="80"/>
      <c r="J3" s="80"/>
      <c r="K3" s="80"/>
      <c r="L3" s="80"/>
      <c r="M3" s="80"/>
      <c r="N3" s="31" t="s">
        <v>114</v>
      </c>
      <c r="P3" s="45">
        <v>10</v>
      </c>
      <c r="Q3" s="78"/>
      <c r="R3" s="78"/>
      <c r="S3" s="78"/>
      <c r="T3" s="78"/>
      <c r="U3" s="78"/>
      <c r="V3" s="78"/>
      <c r="W3" s="78"/>
      <c r="Z3" s="94"/>
    </row>
    <row r="4" spans="1:26" x14ac:dyDescent="0.25">
      <c r="A4" s="89" t="s">
        <v>32</v>
      </c>
      <c r="B4" s="89"/>
      <c r="C4" s="43" t="s">
        <v>33</v>
      </c>
      <c r="D4" s="81"/>
      <c r="E4" s="80"/>
      <c r="F4" s="81"/>
      <c r="G4" s="80"/>
      <c r="H4" s="81"/>
      <c r="I4" s="80"/>
      <c r="J4" s="81"/>
      <c r="K4" s="80"/>
      <c r="L4" s="81"/>
      <c r="M4" s="80"/>
      <c r="Q4" s="78"/>
      <c r="R4" s="78"/>
      <c r="S4" s="78"/>
      <c r="T4" s="78"/>
      <c r="U4" s="78"/>
      <c r="V4" s="78"/>
      <c r="W4" s="78"/>
      <c r="Z4" s="94"/>
    </row>
    <row r="5" spans="1:26" x14ac:dyDescent="0.25">
      <c r="A5" s="90" t="s">
        <v>34</v>
      </c>
      <c r="B5" s="90"/>
      <c r="C5" s="43" t="s">
        <v>116</v>
      </c>
      <c r="D5" s="81"/>
      <c r="E5" s="80"/>
      <c r="F5" s="81"/>
      <c r="G5" s="80"/>
      <c r="H5" s="81"/>
      <c r="I5" s="80"/>
      <c r="J5" s="81"/>
      <c r="K5" s="80"/>
      <c r="L5" s="81"/>
      <c r="M5" s="80"/>
      <c r="Q5" s="78"/>
      <c r="R5" s="78"/>
      <c r="S5" s="78"/>
      <c r="T5" s="78"/>
      <c r="U5" s="78"/>
      <c r="V5" s="78"/>
      <c r="W5" s="78"/>
      <c r="Z5" s="94"/>
    </row>
    <row r="6" spans="1:26" x14ac:dyDescent="0.25">
      <c r="A6" s="90" t="s">
        <v>35</v>
      </c>
      <c r="B6" s="90"/>
      <c r="C6" s="43">
        <v>1</v>
      </c>
      <c r="D6" s="81"/>
      <c r="E6" s="80"/>
      <c r="F6" s="81"/>
      <c r="G6" s="80"/>
      <c r="H6" s="81"/>
      <c r="I6" s="80"/>
      <c r="J6" s="81"/>
      <c r="K6" s="80"/>
      <c r="L6" s="81"/>
      <c r="M6" s="80"/>
      <c r="Q6" s="78"/>
      <c r="R6" s="78"/>
      <c r="S6" s="78"/>
      <c r="T6" s="78"/>
      <c r="U6" s="78"/>
      <c r="V6" s="78"/>
      <c r="W6" s="78"/>
      <c r="Z6" s="94"/>
    </row>
    <row r="7" spans="1:26" ht="15" customHeight="1" x14ac:dyDescent="0.25">
      <c r="A7" s="91" t="s">
        <v>36</v>
      </c>
      <c r="B7" s="91" t="s">
        <v>37</v>
      </c>
      <c r="C7" s="93" t="s">
        <v>38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2" t="s">
        <v>39</v>
      </c>
      <c r="O7" s="84" t="s">
        <v>40</v>
      </c>
      <c r="P7" s="86" t="s">
        <v>41</v>
      </c>
      <c r="Q7" s="78"/>
      <c r="R7" s="78"/>
      <c r="S7" s="78"/>
      <c r="T7" s="78"/>
      <c r="U7" s="78"/>
      <c r="V7" s="78"/>
      <c r="W7" s="78"/>
      <c r="X7" s="76" t="s">
        <v>31</v>
      </c>
      <c r="Y7" s="96" t="s">
        <v>42</v>
      </c>
      <c r="Z7" s="94"/>
    </row>
    <row r="8" spans="1:26" x14ac:dyDescent="0.25">
      <c r="A8" s="92"/>
      <c r="B8" s="92"/>
      <c r="C8" s="93"/>
      <c r="D8" s="80"/>
      <c r="E8" s="80"/>
      <c r="F8" s="80"/>
      <c r="G8" s="80"/>
      <c r="H8" s="80"/>
      <c r="I8" s="80"/>
      <c r="J8" s="80"/>
      <c r="K8" s="80"/>
      <c r="L8" s="80"/>
      <c r="M8" s="80"/>
      <c r="N8" s="83"/>
      <c r="O8" s="85"/>
      <c r="P8" s="87"/>
      <c r="Q8" s="78"/>
      <c r="R8" s="78"/>
      <c r="S8" s="78"/>
      <c r="T8" s="78"/>
      <c r="U8" s="78"/>
      <c r="V8" s="78"/>
      <c r="W8" s="78"/>
      <c r="X8" s="77"/>
      <c r="Y8" s="96"/>
      <c r="Z8" s="95"/>
    </row>
    <row r="9" spans="1:26" ht="15.75" thickBot="1" x14ac:dyDescent="0.3">
      <c r="A9" s="1">
        <v>1</v>
      </c>
      <c r="B9" s="1">
        <v>201209410</v>
      </c>
      <c r="C9" s="35" t="s">
        <v>0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0</v>
      </c>
      <c r="L9" s="1">
        <v>1</v>
      </c>
      <c r="M9" s="1">
        <v>1</v>
      </c>
      <c r="N9" s="1">
        <f>SUM(D9:M9)</f>
        <v>9</v>
      </c>
      <c r="O9" s="1">
        <f>P$3-N9</f>
        <v>1</v>
      </c>
      <c r="P9" s="15">
        <f>SUM(D9:M9)*100%/$P$3</f>
        <v>0.9</v>
      </c>
      <c r="Q9" s="29">
        <v>1</v>
      </c>
      <c r="R9" s="29">
        <v>1</v>
      </c>
      <c r="S9" s="29">
        <v>1</v>
      </c>
      <c r="T9" s="29">
        <v>1</v>
      </c>
      <c r="U9" s="29">
        <v>1</v>
      </c>
      <c r="V9" s="1"/>
      <c r="W9" s="1"/>
      <c r="X9" s="1">
        <f t="shared" ref="X9:X38" si="0">SUM(Q9:U9)</f>
        <v>5</v>
      </c>
      <c r="Y9" s="33"/>
      <c r="Z9" s="1"/>
    </row>
    <row r="10" spans="1:26" ht="15.75" thickBot="1" x14ac:dyDescent="0.3">
      <c r="A10" s="1">
        <v>2</v>
      </c>
      <c r="B10" s="1">
        <v>201246096</v>
      </c>
      <c r="C10" s="35" t="s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f t="shared" ref="N10:N38" si="1">SUM(D10:M10)</f>
        <v>10</v>
      </c>
      <c r="O10" s="1">
        <f t="shared" ref="O10:O38" si="2">P$3-N10</f>
        <v>0</v>
      </c>
      <c r="P10" s="15">
        <f t="shared" ref="P10:P38" si="3">SUM(D10:M10)*100%/$P$3</f>
        <v>1</v>
      </c>
      <c r="Q10" s="29">
        <v>1</v>
      </c>
      <c r="R10" s="29">
        <v>1</v>
      </c>
      <c r="S10" s="29">
        <v>1</v>
      </c>
      <c r="T10" s="29">
        <v>1</v>
      </c>
      <c r="U10" s="29">
        <v>1</v>
      </c>
      <c r="V10" s="1"/>
      <c r="W10" s="1"/>
      <c r="X10" s="1">
        <f t="shared" si="0"/>
        <v>5</v>
      </c>
      <c r="Y10" s="1"/>
      <c r="Z10" s="1">
        <v>0.5</v>
      </c>
    </row>
    <row r="11" spans="1:26" ht="15.75" thickBot="1" x14ac:dyDescent="0.3">
      <c r="A11" s="1">
        <v>3</v>
      </c>
      <c r="B11" s="1">
        <v>201214030</v>
      </c>
      <c r="C11" s="35" t="s">
        <v>2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0</v>
      </c>
      <c r="K11" s="1">
        <v>1</v>
      </c>
      <c r="L11" s="1">
        <v>1</v>
      </c>
      <c r="M11" s="1">
        <v>1</v>
      </c>
      <c r="N11" s="1">
        <f t="shared" si="1"/>
        <v>9</v>
      </c>
      <c r="O11" s="1">
        <f t="shared" si="2"/>
        <v>1</v>
      </c>
      <c r="P11" s="15">
        <f t="shared" si="3"/>
        <v>0.9</v>
      </c>
      <c r="Q11" s="29">
        <v>1</v>
      </c>
      <c r="R11" s="29">
        <v>1</v>
      </c>
      <c r="S11" s="29">
        <v>1</v>
      </c>
      <c r="T11" s="29">
        <v>1</v>
      </c>
      <c r="U11" s="29">
        <v>1</v>
      </c>
      <c r="V11" s="1"/>
      <c r="W11" s="1"/>
      <c r="X11" s="1">
        <f t="shared" si="0"/>
        <v>5</v>
      </c>
      <c r="Y11" s="1"/>
      <c r="Z11" s="1">
        <v>2</v>
      </c>
    </row>
    <row r="12" spans="1:26" ht="15.75" thickBot="1" x14ac:dyDescent="0.3">
      <c r="A12" s="1">
        <v>4</v>
      </c>
      <c r="B12" s="1">
        <v>201213129</v>
      </c>
      <c r="C12" s="35" t="s">
        <v>3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0</v>
      </c>
      <c r="K12" s="1">
        <v>1</v>
      </c>
      <c r="L12" s="1">
        <v>1</v>
      </c>
      <c r="M12" s="1">
        <v>1</v>
      </c>
      <c r="N12" s="1">
        <f t="shared" si="1"/>
        <v>9</v>
      </c>
      <c r="O12" s="1">
        <f t="shared" si="2"/>
        <v>1</v>
      </c>
      <c r="P12" s="15">
        <f t="shared" si="3"/>
        <v>0.9</v>
      </c>
      <c r="Q12" s="29">
        <v>1</v>
      </c>
      <c r="R12" s="29">
        <v>1</v>
      </c>
      <c r="S12" s="29">
        <v>1</v>
      </c>
      <c r="T12" s="29">
        <v>1</v>
      </c>
      <c r="U12" s="29">
        <v>1</v>
      </c>
      <c r="V12" s="1"/>
      <c r="W12" s="1"/>
      <c r="X12" s="1">
        <f t="shared" si="0"/>
        <v>5</v>
      </c>
      <c r="Y12" s="1"/>
      <c r="Z12" s="1">
        <v>2.5</v>
      </c>
    </row>
    <row r="13" spans="1:26" ht="15.75" thickBot="1" x14ac:dyDescent="0.3">
      <c r="A13" s="1">
        <v>5</v>
      </c>
      <c r="B13" s="1">
        <v>201232056</v>
      </c>
      <c r="C13" s="35" t="s">
        <v>4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f t="shared" si="1"/>
        <v>10</v>
      </c>
      <c r="O13" s="1">
        <f t="shared" si="2"/>
        <v>0</v>
      </c>
      <c r="P13" s="15">
        <f t="shared" si="3"/>
        <v>1</v>
      </c>
      <c r="Q13" s="29">
        <v>1</v>
      </c>
      <c r="R13" s="29">
        <v>1</v>
      </c>
      <c r="S13" s="29">
        <v>1</v>
      </c>
      <c r="T13" s="29">
        <v>1</v>
      </c>
      <c r="U13" s="29">
        <v>1</v>
      </c>
      <c r="V13" s="1"/>
      <c r="W13" s="1"/>
      <c r="X13" s="1">
        <f t="shared" si="0"/>
        <v>5</v>
      </c>
      <c r="Y13" s="1"/>
      <c r="Z13" s="1"/>
    </row>
    <row r="14" spans="1:26" ht="15.75" thickBot="1" x14ac:dyDescent="0.3">
      <c r="A14" s="1">
        <v>6</v>
      </c>
      <c r="B14" s="1">
        <v>201246649</v>
      </c>
      <c r="C14" s="35" t="s">
        <v>5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f t="shared" si="1"/>
        <v>10</v>
      </c>
      <c r="O14" s="1">
        <f t="shared" si="2"/>
        <v>0</v>
      </c>
      <c r="P14" s="15">
        <f t="shared" si="3"/>
        <v>1</v>
      </c>
      <c r="Q14" s="29">
        <v>1</v>
      </c>
      <c r="R14" s="29">
        <v>1</v>
      </c>
      <c r="S14" s="29">
        <v>1</v>
      </c>
      <c r="T14" s="29">
        <v>1</v>
      </c>
      <c r="U14" s="29">
        <v>1</v>
      </c>
      <c r="V14" s="1"/>
      <c r="W14" s="1"/>
      <c r="X14" s="1">
        <f t="shared" si="0"/>
        <v>5</v>
      </c>
      <c r="Y14" s="1"/>
      <c r="Z14" s="1">
        <v>3</v>
      </c>
    </row>
    <row r="15" spans="1:26" ht="15.75" thickBot="1" x14ac:dyDescent="0.3">
      <c r="A15" s="1">
        <v>7</v>
      </c>
      <c r="B15" s="1">
        <v>201221371</v>
      </c>
      <c r="C15" s="35" t="s">
        <v>6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f t="shared" si="1"/>
        <v>10</v>
      </c>
      <c r="O15" s="1">
        <f t="shared" si="2"/>
        <v>0</v>
      </c>
      <c r="P15" s="15">
        <f t="shared" si="3"/>
        <v>1</v>
      </c>
      <c r="Q15" s="29">
        <v>1</v>
      </c>
      <c r="R15" s="29">
        <v>1</v>
      </c>
      <c r="S15" s="29">
        <v>1</v>
      </c>
      <c r="T15" s="29">
        <v>1</v>
      </c>
      <c r="U15" s="29">
        <v>1</v>
      </c>
      <c r="V15" s="1"/>
      <c r="W15" s="1"/>
      <c r="X15" s="1">
        <f t="shared" si="0"/>
        <v>5</v>
      </c>
      <c r="Y15" s="1"/>
      <c r="Z15" s="1">
        <v>1</v>
      </c>
    </row>
    <row r="16" spans="1:26" ht="15.75" thickBot="1" x14ac:dyDescent="0.3">
      <c r="A16" s="1">
        <v>8</v>
      </c>
      <c r="B16" s="1">
        <v>201247095</v>
      </c>
      <c r="C16" s="35" t="s">
        <v>7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f t="shared" si="1"/>
        <v>10</v>
      </c>
      <c r="O16" s="1">
        <f t="shared" si="2"/>
        <v>0</v>
      </c>
      <c r="P16" s="15">
        <f t="shared" si="3"/>
        <v>1</v>
      </c>
      <c r="Q16" s="29">
        <v>1</v>
      </c>
      <c r="R16" s="29">
        <v>1</v>
      </c>
      <c r="S16" s="29">
        <v>1</v>
      </c>
      <c r="T16" s="29">
        <v>1</v>
      </c>
      <c r="U16" s="29">
        <v>1</v>
      </c>
      <c r="V16" s="1"/>
      <c r="W16" s="1"/>
      <c r="X16" s="1">
        <f t="shared" si="0"/>
        <v>5</v>
      </c>
      <c r="Y16" s="1"/>
      <c r="Z16" s="1"/>
    </row>
    <row r="17" spans="1:26" ht="15.75" thickBot="1" x14ac:dyDescent="0.3">
      <c r="A17" s="1">
        <v>9</v>
      </c>
      <c r="B17" s="1">
        <v>201247322</v>
      </c>
      <c r="C17" s="35" t="s">
        <v>8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f t="shared" si="1"/>
        <v>10</v>
      </c>
      <c r="O17" s="1">
        <f t="shared" si="2"/>
        <v>0</v>
      </c>
      <c r="P17" s="15">
        <f t="shared" si="3"/>
        <v>1</v>
      </c>
      <c r="Q17" s="29">
        <v>1</v>
      </c>
      <c r="R17" s="29">
        <v>1</v>
      </c>
      <c r="S17" s="29">
        <v>1</v>
      </c>
      <c r="T17" s="29">
        <v>1</v>
      </c>
      <c r="U17" s="29">
        <v>1</v>
      </c>
      <c r="V17" s="1"/>
      <c r="W17" s="1"/>
      <c r="X17" s="1">
        <f t="shared" si="0"/>
        <v>5</v>
      </c>
      <c r="Y17" s="1"/>
      <c r="Z17" s="1"/>
    </row>
    <row r="18" spans="1:26" ht="15.75" thickBot="1" x14ac:dyDescent="0.3">
      <c r="A18" s="1">
        <v>10</v>
      </c>
      <c r="B18" s="1">
        <v>201215409</v>
      </c>
      <c r="C18" s="35" t="s">
        <v>9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0</v>
      </c>
      <c r="K18" s="1">
        <v>1</v>
      </c>
      <c r="L18" s="1">
        <v>1</v>
      </c>
      <c r="M18" s="1">
        <v>1</v>
      </c>
      <c r="N18" s="1">
        <f t="shared" si="1"/>
        <v>9</v>
      </c>
      <c r="O18" s="1">
        <f t="shared" si="2"/>
        <v>1</v>
      </c>
      <c r="P18" s="15">
        <f t="shared" si="3"/>
        <v>0.9</v>
      </c>
      <c r="Q18" s="29">
        <v>1</v>
      </c>
      <c r="R18" s="29">
        <v>1</v>
      </c>
      <c r="S18" s="29">
        <v>1</v>
      </c>
      <c r="T18" s="29">
        <v>1</v>
      </c>
      <c r="U18" s="29">
        <v>1</v>
      </c>
      <c r="V18" s="1"/>
      <c r="W18" s="1"/>
      <c r="X18" s="1">
        <f t="shared" si="0"/>
        <v>5</v>
      </c>
      <c r="Y18" s="1"/>
      <c r="Z18" s="1">
        <v>0.5</v>
      </c>
    </row>
    <row r="19" spans="1:26" ht="15.75" thickBot="1" x14ac:dyDescent="0.3">
      <c r="A19" s="1">
        <v>11</v>
      </c>
      <c r="B19" s="1">
        <v>201215617</v>
      </c>
      <c r="C19" s="35" t="s">
        <v>10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f t="shared" si="1"/>
        <v>10</v>
      </c>
      <c r="O19" s="1">
        <f t="shared" si="2"/>
        <v>0</v>
      </c>
      <c r="P19" s="15">
        <f t="shared" si="3"/>
        <v>1</v>
      </c>
      <c r="Q19" s="29">
        <v>1</v>
      </c>
      <c r="R19" s="29">
        <v>1</v>
      </c>
      <c r="S19" s="29">
        <v>1</v>
      </c>
      <c r="T19" s="29">
        <v>1</v>
      </c>
      <c r="U19" s="29">
        <v>1</v>
      </c>
      <c r="V19" s="1"/>
      <c r="W19" s="1"/>
      <c r="X19" s="1">
        <f t="shared" si="0"/>
        <v>5</v>
      </c>
      <c r="Y19" s="1"/>
      <c r="Z19" s="1"/>
    </row>
    <row r="20" spans="1:26" ht="15.75" thickBot="1" x14ac:dyDescent="0.3">
      <c r="A20" s="1">
        <v>12</v>
      </c>
      <c r="B20" s="1">
        <v>201209442</v>
      </c>
      <c r="C20" s="35" t="s">
        <v>11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0</v>
      </c>
      <c r="L20" s="1">
        <v>1</v>
      </c>
      <c r="M20" s="1">
        <v>1</v>
      </c>
      <c r="N20" s="1">
        <f t="shared" si="1"/>
        <v>9</v>
      </c>
      <c r="O20" s="1">
        <f t="shared" si="2"/>
        <v>1</v>
      </c>
      <c r="P20" s="15">
        <f t="shared" si="3"/>
        <v>0.9</v>
      </c>
      <c r="Q20" s="29">
        <v>1</v>
      </c>
      <c r="R20" s="29">
        <v>1</v>
      </c>
      <c r="S20" s="29">
        <v>1</v>
      </c>
      <c r="T20" s="29">
        <v>1</v>
      </c>
      <c r="U20" s="29">
        <v>1</v>
      </c>
      <c r="V20" s="1"/>
      <c r="W20" s="1"/>
      <c r="X20" s="1">
        <f t="shared" si="0"/>
        <v>5</v>
      </c>
      <c r="Y20" s="1"/>
      <c r="Z20" s="1"/>
    </row>
    <row r="21" spans="1:26" ht="15.75" thickBot="1" x14ac:dyDescent="0.3">
      <c r="A21" s="1">
        <v>13</v>
      </c>
      <c r="B21" s="1">
        <v>201226763</v>
      </c>
      <c r="C21" s="35" t="s">
        <v>12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0</v>
      </c>
      <c r="L21" s="1">
        <v>1</v>
      </c>
      <c r="M21" s="1">
        <v>1</v>
      </c>
      <c r="N21" s="1">
        <f t="shared" si="1"/>
        <v>9</v>
      </c>
      <c r="O21" s="1">
        <f t="shared" si="2"/>
        <v>1</v>
      </c>
      <c r="P21" s="15">
        <f t="shared" si="3"/>
        <v>0.9</v>
      </c>
      <c r="Q21" s="29"/>
      <c r="R21" s="29">
        <v>1</v>
      </c>
      <c r="S21" s="29">
        <v>1</v>
      </c>
      <c r="T21" s="29">
        <v>1</v>
      </c>
      <c r="U21" s="29">
        <v>1</v>
      </c>
      <c r="V21" s="1"/>
      <c r="W21" s="1"/>
      <c r="X21" s="1">
        <f t="shared" si="0"/>
        <v>4</v>
      </c>
      <c r="Y21" s="1"/>
      <c r="Z21" s="1">
        <v>0.5</v>
      </c>
    </row>
    <row r="22" spans="1:26" ht="15.75" thickBot="1" x14ac:dyDescent="0.3">
      <c r="A22" s="1">
        <v>14</v>
      </c>
      <c r="B22" s="1">
        <v>201232287</v>
      </c>
      <c r="C22" s="35" t="s">
        <v>13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0</v>
      </c>
      <c r="K22" s="1">
        <v>1</v>
      </c>
      <c r="L22" s="1">
        <v>1</v>
      </c>
      <c r="M22" s="1">
        <v>1</v>
      </c>
      <c r="N22" s="1">
        <f t="shared" si="1"/>
        <v>9</v>
      </c>
      <c r="O22" s="1">
        <f t="shared" si="2"/>
        <v>1</v>
      </c>
      <c r="P22" s="15">
        <f t="shared" si="3"/>
        <v>0.9</v>
      </c>
      <c r="Q22" s="29">
        <v>1</v>
      </c>
      <c r="R22" s="29">
        <v>1</v>
      </c>
      <c r="S22" s="29">
        <v>1</v>
      </c>
      <c r="T22" s="29">
        <v>1</v>
      </c>
      <c r="U22" s="29">
        <v>1</v>
      </c>
      <c r="V22" s="1"/>
      <c r="W22" s="1"/>
      <c r="X22" s="1">
        <f t="shared" si="0"/>
        <v>5</v>
      </c>
      <c r="Y22" s="1" t="s">
        <v>160</v>
      </c>
      <c r="Z22" s="1">
        <v>0.5</v>
      </c>
    </row>
    <row r="23" spans="1:26" ht="15.75" thickBot="1" x14ac:dyDescent="0.3">
      <c r="A23" s="1">
        <v>15</v>
      </c>
      <c r="B23" s="1">
        <v>201200511</v>
      </c>
      <c r="C23" s="35" t="s">
        <v>14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f t="shared" si="1"/>
        <v>0</v>
      </c>
      <c r="O23" s="1">
        <f t="shared" si="2"/>
        <v>10</v>
      </c>
      <c r="P23" s="15">
        <f t="shared" si="3"/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1">
        <v>0</v>
      </c>
      <c r="W23" s="1">
        <v>0</v>
      </c>
      <c r="X23" s="1">
        <f t="shared" si="0"/>
        <v>0</v>
      </c>
      <c r="Y23" s="1"/>
      <c r="Z23" s="1"/>
    </row>
    <row r="24" spans="1:26" ht="15.75" thickBot="1" x14ac:dyDescent="0.3">
      <c r="A24" s="1">
        <v>16</v>
      </c>
      <c r="B24" s="1">
        <v>201226860</v>
      </c>
      <c r="C24" s="35" t="s">
        <v>15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f t="shared" si="1"/>
        <v>10</v>
      </c>
      <c r="O24" s="1">
        <f t="shared" si="2"/>
        <v>0</v>
      </c>
      <c r="P24" s="15">
        <f t="shared" si="3"/>
        <v>1</v>
      </c>
      <c r="Q24" s="29">
        <v>1</v>
      </c>
      <c r="R24" s="29">
        <v>1</v>
      </c>
      <c r="S24" s="29">
        <v>1</v>
      </c>
      <c r="T24" s="29">
        <v>1</v>
      </c>
      <c r="U24" s="29">
        <v>1</v>
      </c>
      <c r="V24" s="1"/>
      <c r="W24" s="1"/>
      <c r="X24" s="1">
        <f t="shared" si="0"/>
        <v>5</v>
      </c>
      <c r="Y24" s="1"/>
      <c r="Z24" s="1">
        <v>2</v>
      </c>
    </row>
    <row r="25" spans="1:26" ht="15.75" thickBot="1" x14ac:dyDescent="0.3">
      <c r="A25" s="1">
        <v>17</v>
      </c>
      <c r="B25" s="1">
        <v>201200091</v>
      </c>
      <c r="C25" s="35" t="s">
        <v>16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0</v>
      </c>
      <c r="J25" s="1">
        <v>1</v>
      </c>
      <c r="K25" s="1">
        <v>1</v>
      </c>
      <c r="L25" s="1">
        <v>1</v>
      </c>
      <c r="M25" s="1">
        <v>1</v>
      </c>
      <c r="N25" s="1">
        <f t="shared" si="1"/>
        <v>9</v>
      </c>
      <c r="O25" s="1">
        <f t="shared" si="2"/>
        <v>1</v>
      </c>
      <c r="P25" s="15">
        <f t="shared" si="3"/>
        <v>0.9</v>
      </c>
      <c r="Q25" s="29">
        <v>1</v>
      </c>
      <c r="R25" s="29">
        <v>1</v>
      </c>
      <c r="S25" s="29">
        <v>1</v>
      </c>
      <c r="T25" s="29">
        <v>1</v>
      </c>
      <c r="U25" s="29">
        <v>1</v>
      </c>
      <c r="V25" s="1"/>
      <c r="W25" s="1"/>
      <c r="X25" s="1">
        <f t="shared" si="0"/>
        <v>5</v>
      </c>
      <c r="Y25" s="1"/>
      <c r="Z25" s="1">
        <v>1</v>
      </c>
    </row>
    <row r="26" spans="1:26" ht="15.75" thickBot="1" x14ac:dyDescent="0.3">
      <c r="A26" s="1">
        <v>18</v>
      </c>
      <c r="B26" s="1">
        <v>201246978</v>
      </c>
      <c r="C26" s="35" t="s">
        <v>17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f t="shared" si="1"/>
        <v>10</v>
      </c>
      <c r="O26" s="1">
        <f t="shared" si="2"/>
        <v>0</v>
      </c>
      <c r="P26" s="15">
        <f t="shared" si="3"/>
        <v>1</v>
      </c>
      <c r="Q26" s="29">
        <v>1</v>
      </c>
      <c r="R26" s="29">
        <v>1</v>
      </c>
      <c r="S26" s="29">
        <v>1</v>
      </c>
      <c r="T26" s="29">
        <v>1</v>
      </c>
      <c r="U26" s="29">
        <v>1</v>
      </c>
      <c r="V26" s="1"/>
      <c r="W26" s="1"/>
      <c r="X26" s="1">
        <f t="shared" si="0"/>
        <v>5</v>
      </c>
      <c r="Y26" s="1"/>
      <c r="Z26" s="1"/>
    </row>
    <row r="27" spans="1:26" ht="15.75" thickBot="1" x14ac:dyDescent="0.3">
      <c r="A27" s="1">
        <v>19</v>
      </c>
      <c r="B27" s="1">
        <v>201248064</v>
      </c>
      <c r="C27" s="35" t="s">
        <v>18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0</v>
      </c>
      <c r="K27" s="1">
        <v>1</v>
      </c>
      <c r="L27" s="1">
        <v>1</v>
      </c>
      <c r="M27" s="1">
        <v>1</v>
      </c>
      <c r="N27" s="1">
        <f t="shared" si="1"/>
        <v>9</v>
      </c>
      <c r="O27" s="1">
        <f t="shared" si="2"/>
        <v>1</v>
      </c>
      <c r="P27" s="15">
        <f t="shared" si="3"/>
        <v>0.9</v>
      </c>
      <c r="Q27" s="29"/>
      <c r="R27" s="29">
        <v>1</v>
      </c>
      <c r="S27" s="29">
        <v>1</v>
      </c>
      <c r="T27" s="29">
        <v>1</v>
      </c>
      <c r="U27" s="29">
        <v>1</v>
      </c>
      <c r="V27" s="1"/>
      <c r="W27" s="1"/>
      <c r="X27" s="1">
        <f t="shared" si="0"/>
        <v>4</v>
      </c>
      <c r="Y27" s="1"/>
      <c r="Z27" s="1">
        <v>5</v>
      </c>
    </row>
    <row r="28" spans="1:26" ht="15.75" thickBot="1" x14ac:dyDescent="0.3">
      <c r="A28" s="1">
        <v>20</v>
      </c>
      <c r="B28" s="1">
        <v>201220288</v>
      </c>
      <c r="C28" s="35" t="s">
        <v>19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0</v>
      </c>
      <c r="K28" s="1">
        <v>1</v>
      </c>
      <c r="L28" s="1">
        <v>1</v>
      </c>
      <c r="M28" s="1">
        <v>1</v>
      </c>
      <c r="N28" s="1">
        <f t="shared" si="1"/>
        <v>9</v>
      </c>
      <c r="O28" s="1">
        <f t="shared" si="2"/>
        <v>1</v>
      </c>
      <c r="P28" s="15">
        <f t="shared" si="3"/>
        <v>0.9</v>
      </c>
      <c r="Q28" s="29"/>
      <c r="R28" s="29">
        <v>1</v>
      </c>
      <c r="S28" s="29">
        <v>1</v>
      </c>
      <c r="T28" s="29">
        <v>1</v>
      </c>
      <c r="U28" s="29">
        <v>1</v>
      </c>
      <c r="V28" s="1"/>
      <c r="W28" s="1"/>
      <c r="X28" s="1">
        <f t="shared" si="0"/>
        <v>4</v>
      </c>
      <c r="Y28" s="33"/>
      <c r="Z28" s="1">
        <v>1</v>
      </c>
    </row>
    <row r="29" spans="1:26" ht="15.75" thickBot="1" x14ac:dyDescent="0.3">
      <c r="A29" s="1">
        <v>21</v>
      </c>
      <c r="B29" s="1">
        <v>201207071</v>
      </c>
      <c r="C29" s="35" t="s">
        <v>20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f t="shared" si="1"/>
        <v>10</v>
      </c>
      <c r="O29" s="1">
        <f t="shared" si="2"/>
        <v>0</v>
      </c>
      <c r="P29" s="15">
        <f t="shared" si="3"/>
        <v>1</v>
      </c>
      <c r="Q29" s="29">
        <v>1</v>
      </c>
      <c r="R29" s="29">
        <v>1</v>
      </c>
      <c r="S29" s="29">
        <v>1</v>
      </c>
      <c r="T29" s="29">
        <v>1</v>
      </c>
      <c r="U29" s="29">
        <v>1</v>
      </c>
      <c r="V29" s="1"/>
      <c r="W29" s="1"/>
      <c r="X29" s="1">
        <f t="shared" si="0"/>
        <v>5</v>
      </c>
      <c r="Y29" s="33"/>
      <c r="Z29" s="1">
        <v>0.5</v>
      </c>
    </row>
    <row r="30" spans="1:26" ht="15.75" thickBot="1" x14ac:dyDescent="0.3">
      <c r="A30" s="1">
        <v>22</v>
      </c>
      <c r="B30" s="1">
        <v>201200651</v>
      </c>
      <c r="C30" s="35" t="s">
        <v>21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0</v>
      </c>
      <c r="L30" s="1">
        <v>1</v>
      </c>
      <c r="M30" s="1">
        <v>1</v>
      </c>
      <c r="N30" s="1">
        <f t="shared" si="1"/>
        <v>9</v>
      </c>
      <c r="O30" s="1">
        <f t="shared" si="2"/>
        <v>1</v>
      </c>
      <c r="P30" s="15">
        <f t="shared" si="3"/>
        <v>0.9</v>
      </c>
      <c r="Q30" s="29">
        <v>1</v>
      </c>
      <c r="R30" s="29">
        <v>1</v>
      </c>
      <c r="S30" s="29">
        <v>1</v>
      </c>
      <c r="T30" s="29">
        <v>1</v>
      </c>
      <c r="U30" s="29">
        <v>1</v>
      </c>
      <c r="V30" s="1"/>
      <c r="W30" s="1"/>
      <c r="X30" s="1">
        <f t="shared" si="0"/>
        <v>5</v>
      </c>
      <c r="Y30" s="33"/>
      <c r="Z30" s="1">
        <v>0.5</v>
      </c>
    </row>
    <row r="31" spans="1:26" ht="15.75" thickBot="1" x14ac:dyDescent="0.3">
      <c r="A31" s="1">
        <v>23</v>
      </c>
      <c r="B31" s="1">
        <v>201209509</v>
      </c>
      <c r="C31" s="35" t="s">
        <v>22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f t="shared" si="1"/>
        <v>10</v>
      </c>
      <c r="O31" s="1">
        <f t="shared" si="2"/>
        <v>0</v>
      </c>
      <c r="P31" s="15">
        <f t="shared" si="3"/>
        <v>1</v>
      </c>
      <c r="Q31" s="29">
        <v>1</v>
      </c>
      <c r="R31" s="29">
        <v>1</v>
      </c>
      <c r="S31" s="29"/>
      <c r="T31" s="29">
        <v>1</v>
      </c>
      <c r="U31" s="29">
        <v>1</v>
      </c>
      <c r="V31" s="1"/>
      <c r="W31" s="1"/>
      <c r="X31" s="1">
        <f t="shared" si="0"/>
        <v>4</v>
      </c>
      <c r="Y31" s="33"/>
      <c r="Z31" s="1">
        <v>1</v>
      </c>
    </row>
    <row r="32" spans="1:26" ht="15.75" thickBot="1" x14ac:dyDescent="0.3">
      <c r="A32" s="1">
        <v>24</v>
      </c>
      <c r="B32" s="1">
        <v>201204388</v>
      </c>
      <c r="C32" s="35" t="s">
        <v>23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0</v>
      </c>
      <c r="L32" s="1">
        <v>1</v>
      </c>
      <c r="M32" s="1">
        <v>1</v>
      </c>
      <c r="N32" s="1">
        <f t="shared" si="1"/>
        <v>9</v>
      </c>
      <c r="O32" s="1">
        <f t="shared" si="2"/>
        <v>1</v>
      </c>
      <c r="P32" s="15">
        <f t="shared" si="3"/>
        <v>0.9</v>
      </c>
      <c r="Q32" s="29">
        <v>1</v>
      </c>
      <c r="R32" s="29">
        <v>1</v>
      </c>
      <c r="S32" s="29">
        <v>1</v>
      </c>
      <c r="T32" s="29">
        <v>1</v>
      </c>
      <c r="U32" s="29">
        <v>1</v>
      </c>
      <c r="V32" s="1"/>
      <c r="W32" s="1"/>
      <c r="X32" s="1">
        <f t="shared" si="0"/>
        <v>5</v>
      </c>
      <c r="Y32" s="33"/>
      <c r="Z32" s="1"/>
    </row>
    <row r="33" spans="1:26" ht="15.75" thickBot="1" x14ac:dyDescent="0.3">
      <c r="A33" s="1">
        <v>25</v>
      </c>
      <c r="B33" s="1">
        <v>201205957</v>
      </c>
      <c r="C33" s="35" t="s">
        <v>24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0</v>
      </c>
      <c r="K33" s="1">
        <v>1</v>
      </c>
      <c r="L33" s="1">
        <v>1</v>
      </c>
      <c r="M33" s="1">
        <v>1</v>
      </c>
      <c r="N33" s="1">
        <f t="shared" si="1"/>
        <v>9</v>
      </c>
      <c r="O33" s="1">
        <f t="shared" si="2"/>
        <v>1</v>
      </c>
      <c r="P33" s="15">
        <f t="shared" si="3"/>
        <v>0.9</v>
      </c>
      <c r="Q33" s="29">
        <v>1</v>
      </c>
      <c r="R33" s="29">
        <v>1</v>
      </c>
      <c r="S33" s="29">
        <v>1</v>
      </c>
      <c r="T33" s="29">
        <v>1</v>
      </c>
      <c r="U33" s="29">
        <v>1</v>
      </c>
      <c r="V33" s="1"/>
      <c r="W33" s="1"/>
      <c r="X33" s="1">
        <f t="shared" si="0"/>
        <v>5</v>
      </c>
      <c r="Y33" s="33"/>
      <c r="Z33" s="1"/>
    </row>
    <row r="34" spans="1:26" ht="15.75" thickBot="1" x14ac:dyDescent="0.3">
      <c r="A34" s="1">
        <v>26</v>
      </c>
      <c r="B34" s="1">
        <v>201248675</v>
      </c>
      <c r="C34" s="35" t="s">
        <v>25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0</v>
      </c>
      <c r="L34" s="1">
        <v>1</v>
      </c>
      <c r="M34" s="1">
        <v>1</v>
      </c>
      <c r="N34" s="1">
        <f t="shared" si="1"/>
        <v>9</v>
      </c>
      <c r="O34" s="1">
        <f t="shared" si="2"/>
        <v>1</v>
      </c>
      <c r="P34" s="15">
        <f t="shared" si="3"/>
        <v>0.9</v>
      </c>
      <c r="Q34" s="29">
        <v>1</v>
      </c>
      <c r="R34" s="29">
        <v>1</v>
      </c>
      <c r="S34" s="29">
        <v>1</v>
      </c>
      <c r="T34" s="29">
        <v>1</v>
      </c>
      <c r="U34" s="29">
        <v>1</v>
      </c>
      <c r="V34" s="1"/>
      <c r="W34" s="1"/>
      <c r="X34" s="1">
        <f t="shared" si="0"/>
        <v>5</v>
      </c>
      <c r="Y34" s="1"/>
      <c r="Z34" s="1">
        <v>1.5</v>
      </c>
    </row>
    <row r="35" spans="1:26" ht="15.75" thickBot="1" x14ac:dyDescent="0.3">
      <c r="A35" s="1">
        <v>27</v>
      </c>
      <c r="B35" s="1">
        <v>201227196</v>
      </c>
      <c r="C35" s="35" t="s">
        <v>26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0</v>
      </c>
      <c r="K35" s="1">
        <v>1</v>
      </c>
      <c r="L35" s="1">
        <v>1</v>
      </c>
      <c r="M35" s="1">
        <v>1</v>
      </c>
      <c r="N35" s="1">
        <f t="shared" si="1"/>
        <v>9</v>
      </c>
      <c r="O35" s="1">
        <f t="shared" si="2"/>
        <v>1</v>
      </c>
      <c r="P35" s="15">
        <f t="shared" si="3"/>
        <v>0.9</v>
      </c>
      <c r="Q35" s="29">
        <v>1</v>
      </c>
      <c r="R35" s="29">
        <v>1</v>
      </c>
      <c r="S35" s="29">
        <v>1</v>
      </c>
      <c r="T35" s="29">
        <v>1</v>
      </c>
      <c r="U35" s="29">
        <v>1</v>
      </c>
      <c r="V35" s="1"/>
      <c r="W35" s="1"/>
      <c r="X35" s="1">
        <f t="shared" si="0"/>
        <v>5</v>
      </c>
      <c r="Y35" s="1"/>
      <c r="Z35" s="1">
        <v>1</v>
      </c>
    </row>
    <row r="36" spans="1:26" ht="15.75" thickBot="1" x14ac:dyDescent="0.3">
      <c r="A36" s="1">
        <v>28</v>
      </c>
      <c r="B36" s="1">
        <v>201213729</v>
      </c>
      <c r="C36" s="35" t="s">
        <v>27</v>
      </c>
      <c r="D36" s="1">
        <v>1</v>
      </c>
      <c r="E36" s="1">
        <v>1</v>
      </c>
      <c r="F36" s="1">
        <v>1</v>
      </c>
      <c r="G36" s="1">
        <v>1</v>
      </c>
      <c r="H36" s="1">
        <v>1</v>
      </c>
      <c r="I36" s="1">
        <v>1</v>
      </c>
      <c r="J36" s="1">
        <v>0</v>
      </c>
      <c r="K36" s="1">
        <v>1</v>
      </c>
      <c r="L36" s="1">
        <v>1</v>
      </c>
      <c r="M36" s="1">
        <v>1</v>
      </c>
      <c r="N36" s="1">
        <f t="shared" si="1"/>
        <v>9</v>
      </c>
      <c r="O36" s="1">
        <f t="shared" si="2"/>
        <v>1</v>
      </c>
      <c r="P36" s="15">
        <f t="shared" si="3"/>
        <v>0.9</v>
      </c>
      <c r="Q36" s="29">
        <v>1</v>
      </c>
      <c r="R36" s="29">
        <v>1</v>
      </c>
      <c r="S36" s="29">
        <v>1</v>
      </c>
      <c r="T36" s="29">
        <v>1</v>
      </c>
      <c r="U36" s="29">
        <v>1</v>
      </c>
      <c r="V36" s="1"/>
      <c r="W36" s="1"/>
      <c r="X36" s="1">
        <f t="shared" si="0"/>
        <v>5</v>
      </c>
      <c r="Y36" s="1"/>
      <c r="Z36" s="1"/>
    </row>
    <row r="37" spans="1:26" ht="15.75" thickBot="1" x14ac:dyDescent="0.3">
      <c r="A37" s="1">
        <v>29</v>
      </c>
      <c r="B37" s="1">
        <v>201214468</v>
      </c>
      <c r="C37" s="35" t="s">
        <v>28</v>
      </c>
      <c r="D37" s="1">
        <v>1</v>
      </c>
      <c r="E37" s="1">
        <v>1</v>
      </c>
      <c r="F37" s="1">
        <v>1</v>
      </c>
      <c r="G37" s="1">
        <v>1</v>
      </c>
      <c r="H37" s="1">
        <v>1</v>
      </c>
      <c r="I37" s="1">
        <v>1</v>
      </c>
      <c r="J37" s="1">
        <v>1</v>
      </c>
      <c r="K37" s="1">
        <v>1</v>
      </c>
      <c r="L37" s="1">
        <v>1</v>
      </c>
      <c r="M37" s="1">
        <v>1</v>
      </c>
      <c r="N37" s="1">
        <f t="shared" si="1"/>
        <v>10</v>
      </c>
      <c r="O37" s="1">
        <f t="shared" si="2"/>
        <v>0</v>
      </c>
      <c r="P37" s="15">
        <f t="shared" si="3"/>
        <v>1</v>
      </c>
      <c r="Q37" s="29">
        <v>1</v>
      </c>
      <c r="R37" s="29">
        <v>1</v>
      </c>
      <c r="S37" s="29">
        <v>1</v>
      </c>
      <c r="T37" s="29">
        <v>1</v>
      </c>
      <c r="U37" s="29">
        <v>1</v>
      </c>
      <c r="V37" s="1"/>
      <c r="W37" s="1"/>
      <c r="X37" s="1">
        <f t="shared" si="0"/>
        <v>5</v>
      </c>
      <c r="Y37" s="1"/>
      <c r="Z37" s="1">
        <v>1</v>
      </c>
    </row>
    <row r="38" spans="1:26" ht="15.75" thickBot="1" x14ac:dyDescent="0.3">
      <c r="A38" s="1">
        <v>30</v>
      </c>
      <c r="B38" s="1">
        <v>201226204</v>
      </c>
      <c r="C38" s="35" t="s">
        <v>29</v>
      </c>
      <c r="D38" s="1">
        <v>1</v>
      </c>
      <c r="E38" s="1">
        <v>1</v>
      </c>
      <c r="F38" s="1">
        <v>1</v>
      </c>
      <c r="G38" s="1">
        <v>1</v>
      </c>
      <c r="H38" s="1">
        <v>1</v>
      </c>
      <c r="I38" s="1">
        <v>1</v>
      </c>
      <c r="J38" s="1">
        <v>0</v>
      </c>
      <c r="K38" s="1">
        <v>1</v>
      </c>
      <c r="L38" s="1">
        <v>1</v>
      </c>
      <c r="M38" s="1">
        <v>1</v>
      </c>
      <c r="N38" s="1">
        <f t="shared" si="1"/>
        <v>9</v>
      </c>
      <c r="O38" s="1">
        <f t="shared" si="2"/>
        <v>1</v>
      </c>
      <c r="P38" s="15">
        <f t="shared" si="3"/>
        <v>0.9</v>
      </c>
      <c r="Q38" s="29">
        <v>1</v>
      </c>
      <c r="R38" s="29">
        <v>1</v>
      </c>
      <c r="S38" s="29">
        <v>1</v>
      </c>
      <c r="T38" s="29">
        <v>1</v>
      </c>
      <c r="U38" s="29">
        <v>1</v>
      </c>
      <c r="V38" s="1"/>
      <c r="W38" s="1"/>
      <c r="X38" s="1">
        <f t="shared" si="0"/>
        <v>5</v>
      </c>
      <c r="Y38" s="1"/>
      <c r="Z38" s="1">
        <v>1</v>
      </c>
    </row>
    <row r="44" spans="1:26" x14ac:dyDescent="0.2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</row>
  </sheetData>
  <mergeCells count="33">
    <mergeCell ref="A1:C3"/>
    <mergeCell ref="D1:P1"/>
    <mergeCell ref="Q1:X1"/>
    <mergeCell ref="D2:D8"/>
    <mergeCell ref="E2:E8"/>
    <mergeCell ref="F2:F8"/>
    <mergeCell ref="G2:G8"/>
    <mergeCell ref="H2:H8"/>
    <mergeCell ref="I2:I8"/>
    <mergeCell ref="J2:J8"/>
    <mergeCell ref="R2:R8"/>
    <mergeCell ref="S2:S8"/>
    <mergeCell ref="Y7:Y8"/>
    <mergeCell ref="X7:X8"/>
    <mergeCell ref="K2:K8"/>
    <mergeCell ref="O7:O8"/>
    <mergeCell ref="T2:T8"/>
    <mergeCell ref="A44:Z44"/>
    <mergeCell ref="L2:L8"/>
    <mergeCell ref="M2:M8"/>
    <mergeCell ref="V2:V8"/>
    <mergeCell ref="W2:W8"/>
    <mergeCell ref="Z2:Z8"/>
    <mergeCell ref="A4:B4"/>
    <mergeCell ref="A5:B5"/>
    <mergeCell ref="A6:B6"/>
    <mergeCell ref="A7:A8"/>
    <mergeCell ref="B7:B8"/>
    <mergeCell ref="C7:C8"/>
    <mergeCell ref="P7:P8"/>
    <mergeCell ref="Q2:Q8"/>
    <mergeCell ref="N7:N8"/>
    <mergeCell ref="U2:U8"/>
  </mergeCells>
  <conditionalFormatting sqref="P9:P38">
    <cfRule type="cellIs" dxfId="30" priority="1" operator="lessThan">
      <formula>0.8</formula>
    </cfRule>
    <cfRule type="cellIs" dxfId="29" priority="2" operator="lessThan">
      <formula>0.8</formula>
    </cfRule>
  </conditionalFormatting>
  <pageMargins left="0.7" right="0.7" top="0.96875" bottom="0.75" header="0.3" footer="0.3"/>
  <pageSetup scale="73" orientation="landscape" verticalDpi="300" r:id="rId1"/>
  <headerFooter scaleWithDoc="0" alignWithMargins="0">
    <oddHeader>&amp;C&amp;G</oddHeader>
    <oddFooter xml:space="preserve">&amp;LAv.2 Sur #519 Col. Centro Ciudad Serdán Pue., Tel. 01 (245) 45 2 25 90. Correo electrónico. dir.lazaroextserdan@hotmail.com
&amp;R
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7"/>
  <sheetViews>
    <sheetView showWhiteSpace="0" topLeftCell="H14" zoomScaleNormal="100" zoomScalePageLayoutView="90" workbookViewId="0">
      <selection activeCell="N23" sqref="N23"/>
    </sheetView>
  </sheetViews>
  <sheetFormatPr baseColWidth="10" defaultRowHeight="15" x14ac:dyDescent="0.25"/>
  <cols>
    <col min="1" max="1" width="3.5703125" bestFit="1" customWidth="1"/>
    <col min="2" max="2" width="10.85546875" bestFit="1" customWidth="1"/>
    <col min="3" max="3" width="38.28515625" bestFit="1" customWidth="1"/>
    <col min="4" max="4" width="10.140625" customWidth="1"/>
    <col min="5" max="5" width="9.28515625" hidden="1" customWidth="1"/>
    <col min="6" max="6" width="8.28515625" customWidth="1"/>
    <col min="7" max="7" width="12" bestFit="1" customWidth="1"/>
    <col min="8" max="8" width="8.85546875" customWidth="1"/>
    <col min="9" max="9" width="13.7109375" bestFit="1" customWidth="1"/>
    <col min="10" max="12" width="9.85546875" customWidth="1"/>
    <col min="13" max="13" width="10.7109375" customWidth="1"/>
  </cols>
  <sheetData>
    <row r="1" spans="1:17" ht="15" customHeight="1" thickBot="1" x14ac:dyDescent="0.3">
      <c r="A1" s="115" t="s">
        <v>32</v>
      </c>
      <c r="B1" s="116"/>
      <c r="C1" s="21" t="s">
        <v>33</v>
      </c>
      <c r="D1" s="100"/>
      <c r="E1" s="100"/>
      <c r="F1" s="100"/>
      <c r="G1" s="100"/>
      <c r="P1" s="98" t="s">
        <v>115</v>
      </c>
      <c r="Q1" s="98"/>
    </row>
    <row r="2" spans="1:17" ht="15" customHeight="1" thickBot="1" x14ac:dyDescent="0.3">
      <c r="A2" s="117" t="s">
        <v>34</v>
      </c>
      <c r="B2" s="118"/>
      <c r="C2" s="21" t="s">
        <v>116</v>
      </c>
      <c r="D2" s="101"/>
      <c r="E2" s="101"/>
      <c r="F2" s="101"/>
      <c r="G2" s="101"/>
      <c r="H2" s="110" t="s">
        <v>112</v>
      </c>
      <c r="I2" s="110"/>
      <c r="J2" s="110"/>
      <c r="K2" s="45"/>
      <c r="L2" s="45"/>
      <c r="M2" s="111"/>
      <c r="N2" s="112"/>
      <c r="O2" s="113"/>
      <c r="P2" s="98"/>
      <c r="Q2" s="98"/>
    </row>
    <row r="3" spans="1:17" ht="15" customHeight="1" thickBot="1" x14ac:dyDescent="0.3">
      <c r="A3" s="119" t="s">
        <v>35</v>
      </c>
      <c r="B3" s="119"/>
      <c r="C3" s="46">
        <v>1</v>
      </c>
      <c r="D3" s="102" t="s">
        <v>110</v>
      </c>
      <c r="E3" s="100"/>
      <c r="F3" s="100"/>
      <c r="G3" s="100"/>
      <c r="P3" s="99"/>
      <c r="Q3" s="99"/>
    </row>
    <row r="4" spans="1:17" ht="15" customHeight="1" thickBot="1" x14ac:dyDescent="0.3">
      <c r="A4" s="121" t="s">
        <v>111</v>
      </c>
      <c r="B4" s="122"/>
      <c r="C4" s="23"/>
      <c r="D4" s="105" t="s">
        <v>45</v>
      </c>
      <c r="E4" s="105"/>
      <c r="F4" s="106"/>
      <c r="G4" s="107" t="s">
        <v>46</v>
      </c>
      <c r="H4" s="109"/>
      <c r="I4" s="107" t="s">
        <v>151</v>
      </c>
      <c r="J4" s="109"/>
      <c r="K4" s="107" t="s">
        <v>142</v>
      </c>
      <c r="L4" s="109"/>
      <c r="M4" s="107" t="s">
        <v>44</v>
      </c>
      <c r="N4" s="109"/>
      <c r="O4" s="103"/>
      <c r="P4" s="104"/>
      <c r="Q4" s="104"/>
    </row>
    <row r="5" spans="1:17" ht="15" customHeight="1" x14ac:dyDescent="0.25">
      <c r="A5" s="114" t="s">
        <v>36</v>
      </c>
      <c r="B5" s="120" t="s">
        <v>37</v>
      </c>
      <c r="C5" s="114" t="s">
        <v>38</v>
      </c>
      <c r="D5" s="107"/>
      <c r="E5" s="108"/>
      <c r="F5" s="109"/>
      <c r="G5" s="17" t="s">
        <v>109</v>
      </c>
      <c r="H5" s="5">
        <v>11</v>
      </c>
      <c r="I5" s="18"/>
      <c r="J5" s="19"/>
      <c r="K5" s="39" t="s">
        <v>143</v>
      </c>
      <c r="L5" s="39">
        <v>5</v>
      </c>
      <c r="M5" s="84" t="s">
        <v>47</v>
      </c>
      <c r="N5" s="6" t="s">
        <v>48</v>
      </c>
      <c r="O5" s="84" t="s">
        <v>49</v>
      </c>
      <c r="P5" s="84" t="s">
        <v>40</v>
      </c>
      <c r="Q5" s="84" t="s">
        <v>108</v>
      </c>
    </row>
    <row r="6" spans="1:17" ht="15.75" thickBot="1" x14ac:dyDescent="0.3">
      <c r="A6" s="114"/>
      <c r="B6" s="120"/>
      <c r="C6" s="114"/>
      <c r="D6" s="51" t="s">
        <v>145</v>
      </c>
      <c r="E6" s="7" t="s">
        <v>51</v>
      </c>
      <c r="F6" s="8">
        <v>0.3</v>
      </c>
      <c r="G6" s="7" t="s">
        <v>52</v>
      </c>
      <c r="H6" s="8">
        <v>0.25</v>
      </c>
      <c r="I6" s="44" t="s">
        <v>47</v>
      </c>
      <c r="J6" s="9">
        <v>0.2</v>
      </c>
      <c r="K6" s="9" t="s">
        <v>52</v>
      </c>
      <c r="L6" s="9">
        <v>0.25</v>
      </c>
      <c r="M6" s="97"/>
      <c r="N6" s="9" t="s">
        <v>53</v>
      </c>
      <c r="O6" s="97"/>
      <c r="P6" s="97"/>
      <c r="Q6" s="97"/>
    </row>
    <row r="7" spans="1:17" ht="15.75" thickBot="1" x14ac:dyDescent="0.3">
      <c r="A7" s="24">
        <v>1</v>
      </c>
      <c r="B7" s="24">
        <v>201209410</v>
      </c>
      <c r="C7" s="36" t="s">
        <v>0</v>
      </c>
      <c r="D7" s="24">
        <v>6.1</v>
      </c>
      <c r="E7" s="24"/>
      <c r="F7" s="25">
        <f>SUM(D7,'2A-dos(A)'!Z9)*3/10</f>
        <v>1.8299999999999996</v>
      </c>
      <c r="G7" s="24">
        <v>10</v>
      </c>
      <c r="H7" s="25">
        <f>G7*2.5/$H$5</f>
        <v>2.2727272727272729</v>
      </c>
      <c r="I7" s="24">
        <v>9</v>
      </c>
      <c r="J7" s="25">
        <f>I7*$J$6</f>
        <v>1.8</v>
      </c>
      <c r="K7" s="24">
        <f>'2A-dos(A)'!X9</f>
        <v>5</v>
      </c>
      <c r="L7" s="25">
        <f>K7*2.5/$L$5</f>
        <v>2.5</v>
      </c>
      <c r="M7" s="24">
        <f>SUM(F7,H7,J7,L7)</f>
        <v>8.4027272727272724</v>
      </c>
      <c r="N7" s="25">
        <f>IF(M7&lt;6,ROUNDDOWN(M7,0),ROUND(M7,0))</f>
        <v>8</v>
      </c>
      <c r="O7" s="24">
        <f>'2A-dos(A)'!N9</f>
        <v>9</v>
      </c>
      <c r="P7" s="24">
        <f>'2A-dos(A)'!O9</f>
        <v>1</v>
      </c>
      <c r="Q7" s="26">
        <f>'2A-dos(A)'!P9</f>
        <v>0.9</v>
      </c>
    </row>
    <row r="8" spans="1:17" ht="15.75" thickBot="1" x14ac:dyDescent="0.3">
      <c r="A8" s="24">
        <v>2</v>
      </c>
      <c r="B8" s="24">
        <v>201246096</v>
      </c>
      <c r="C8" s="36" t="s">
        <v>1</v>
      </c>
      <c r="D8" s="24">
        <v>3.6</v>
      </c>
      <c r="E8" s="24"/>
      <c r="F8" s="25">
        <f>SUM(D8,'2A-dos(A)'!Z10)*3/10</f>
        <v>1.23</v>
      </c>
      <c r="G8" s="24">
        <v>9</v>
      </c>
      <c r="H8" s="25">
        <f t="shared" ref="H8:H36" si="0">G8*2.5/$H$5</f>
        <v>2.0454545454545454</v>
      </c>
      <c r="I8" s="24">
        <v>9.3000000000000007</v>
      </c>
      <c r="J8" s="25">
        <f t="shared" ref="J8:J36" si="1">I8*$J$6</f>
        <v>1.8600000000000003</v>
      </c>
      <c r="K8" s="24">
        <f>'2A-dos(A)'!X10</f>
        <v>5</v>
      </c>
      <c r="L8" s="25">
        <f t="shared" ref="L8:L36" si="2">K8*2.5/$L$5</f>
        <v>2.5</v>
      </c>
      <c r="M8" s="24">
        <f t="shared" ref="M8:M36" si="3">SUM(F8,H8,J8,L8)</f>
        <v>7.6354545454545457</v>
      </c>
      <c r="N8" s="25">
        <f t="shared" ref="N8:N36" si="4">IF(M8&lt;6,ROUNDDOWN(M8,0),ROUND(M8,0))</f>
        <v>8</v>
      </c>
      <c r="O8" s="24">
        <f>'2A-dos(A)'!N10</f>
        <v>10</v>
      </c>
      <c r="P8" s="24">
        <f>'2A-dos(A)'!O10</f>
        <v>0</v>
      </c>
      <c r="Q8" s="26">
        <f>'2A-dos(A)'!P10</f>
        <v>1</v>
      </c>
    </row>
    <row r="9" spans="1:17" ht="15.75" thickBot="1" x14ac:dyDescent="0.3">
      <c r="A9" s="24">
        <v>3</v>
      </c>
      <c r="B9" s="24">
        <v>201214030</v>
      </c>
      <c r="C9" s="36" t="s">
        <v>2</v>
      </c>
      <c r="D9" s="24">
        <v>5.2</v>
      </c>
      <c r="E9" s="24"/>
      <c r="F9" s="25">
        <f>SUM(D9,'2A-dos(A)'!Z11)*3/10</f>
        <v>2.16</v>
      </c>
      <c r="G9" s="24">
        <v>9.5</v>
      </c>
      <c r="H9" s="25">
        <f t="shared" si="0"/>
        <v>2.1590909090909092</v>
      </c>
      <c r="I9" s="24">
        <v>8.75</v>
      </c>
      <c r="J9" s="25">
        <f t="shared" si="1"/>
        <v>1.75</v>
      </c>
      <c r="K9" s="24">
        <f>'2A-dos(A)'!X11</f>
        <v>5</v>
      </c>
      <c r="L9" s="25">
        <f t="shared" si="2"/>
        <v>2.5</v>
      </c>
      <c r="M9" s="24">
        <f t="shared" si="3"/>
        <v>8.5690909090909102</v>
      </c>
      <c r="N9" s="25">
        <f t="shared" si="4"/>
        <v>9</v>
      </c>
      <c r="O9" s="24">
        <f>'2A-dos(A)'!N11</f>
        <v>9</v>
      </c>
      <c r="P9" s="24">
        <f>'2A-dos(A)'!O11</f>
        <v>1</v>
      </c>
      <c r="Q9" s="26">
        <f>'2A-dos(A)'!P11</f>
        <v>0.9</v>
      </c>
    </row>
    <row r="10" spans="1:17" ht="15.75" thickBot="1" x14ac:dyDescent="0.3">
      <c r="A10" s="24">
        <v>4</v>
      </c>
      <c r="B10" s="24">
        <v>201213129</v>
      </c>
      <c r="C10" s="36" t="s">
        <v>3</v>
      </c>
      <c r="D10" s="24">
        <v>4.4000000000000004</v>
      </c>
      <c r="E10" s="24"/>
      <c r="F10" s="25">
        <f>SUM(D10,'2A-dos(A)'!Z12)*3/10</f>
        <v>2.0700000000000003</v>
      </c>
      <c r="G10" s="24">
        <v>11</v>
      </c>
      <c r="H10" s="25">
        <f t="shared" si="0"/>
        <v>2.5</v>
      </c>
      <c r="I10" s="24">
        <v>8.75</v>
      </c>
      <c r="J10" s="25">
        <f t="shared" si="1"/>
        <v>1.75</v>
      </c>
      <c r="K10" s="24">
        <f>'2A-dos(A)'!X12</f>
        <v>5</v>
      </c>
      <c r="L10" s="25">
        <f t="shared" si="2"/>
        <v>2.5</v>
      </c>
      <c r="M10" s="24">
        <f t="shared" si="3"/>
        <v>8.82</v>
      </c>
      <c r="N10" s="25">
        <f t="shared" si="4"/>
        <v>9</v>
      </c>
      <c r="O10" s="24">
        <f>'2A-dos(A)'!N12</f>
        <v>9</v>
      </c>
      <c r="P10" s="24">
        <f>'2A-dos(A)'!O12</f>
        <v>1</v>
      </c>
      <c r="Q10" s="26">
        <f>'2A-dos(A)'!P12</f>
        <v>0.9</v>
      </c>
    </row>
    <row r="11" spans="1:17" ht="15.75" thickBot="1" x14ac:dyDescent="0.3">
      <c r="A11" s="24">
        <v>5</v>
      </c>
      <c r="B11" s="24">
        <v>201232056</v>
      </c>
      <c r="C11" s="36" t="s">
        <v>4</v>
      </c>
      <c r="D11" s="24">
        <v>3.6</v>
      </c>
      <c r="E11" s="24"/>
      <c r="F11" s="25">
        <f>SUM(D11,'2A-dos(A)'!Z13)*3/10</f>
        <v>1.08</v>
      </c>
      <c r="G11" s="24">
        <v>10</v>
      </c>
      <c r="H11" s="25">
        <f t="shared" si="0"/>
        <v>2.2727272727272729</v>
      </c>
      <c r="I11" s="24">
        <v>8.1</v>
      </c>
      <c r="J11" s="25">
        <f t="shared" si="1"/>
        <v>1.62</v>
      </c>
      <c r="K11" s="24">
        <f>'2A-dos(A)'!X13</f>
        <v>5</v>
      </c>
      <c r="L11" s="25">
        <f t="shared" si="2"/>
        <v>2.5</v>
      </c>
      <c r="M11" s="24">
        <f t="shared" si="3"/>
        <v>7.4727272727272727</v>
      </c>
      <c r="N11" s="25">
        <f t="shared" si="4"/>
        <v>7</v>
      </c>
      <c r="O11" s="24">
        <f>'2A-dos(A)'!N13</f>
        <v>10</v>
      </c>
      <c r="P11" s="24">
        <f>'2A-dos(A)'!O13</f>
        <v>0</v>
      </c>
      <c r="Q11" s="26">
        <f>'2A-dos(A)'!P13</f>
        <v>1</v>
      </c>
    </row>
    <row r="12" spans="1:17" ht="15.75" thickBot="1" x14ac:dyDescent="0.3">
      <c r="A12" s="24">
        <v>6</v>
      </c>
      <c r="B12" s="24">
        <v>201246649</v>
      </c>
      <c r="C12" s="36" t="s">
        <v>5</v>
      </c>
      <c r="D12" s="24">
        <v>8</v>
      </c>
      <c r="E12" s="24"/>
      <c r="F12" s="25">
        <f>SUM(D12,'2A-dos(A)'!Z14)*3/10</f>
        <v>3.3</v>
      </c>
      <c r="G12" s="24">
        <v>11</v>
      </c>
      <c r="H12" s="25">
        <f t="shared" si="0"/>
        <v>2.5</v>
      </c>
      <c r="I12" s="24">
        <v>9.3000000000000007</v>
      </c>
      <c r="J12" s="25">
        <f t="shared" si="1"/>
        <v>1.8600000000000003</v>
      </c>
      <c r="K12" s="24">
        <f>'2A-dos(A)'!X14</f>
        <v>5</v>
      </c>
      <c r="L12" s="25">
        <f t="shared" si="2"/>
        <v>2.5</v>
      </c>
      <c r="M12" s="24">
        <f t="shared" si="3"/>
        <v>10.16</v>
      </c>
      <c r="N12" s="25">
        <f t="shared" si="4"/>
        <v>10</v>
      </c>
      <c r="O12" s="24">
        <f>'2A-dos(A)'!N14</f>
        <v>10</v>
      </c>
      <c r="P12" s="24">
        <f>'2A-dos(A)'!O14</f>
        <v>0</v>
      </c>
      <c r="Q12" s="26">
        <f>'2A-dos(A)'!P14</f>
        <v>1</v>
      </c>
    </row>
    <row r="13" spans="1:17" ht="15.75" thickBot="1" x14ac:dyDescent="0.3">
      <c r="A13" s="24">
        <v>7</v>
      </c>
      <c r="B13" s="24">
        <v>201221371</v>
      </c>
      <c r="C13" s="36" t="s">
        <v>6</v>
      </c>
      <c r="D13" s="24">
        <v>3.89</v>
      </c>
      <c r="E13" s="24"/>
      <c r="F13" s="25">
        <f>SUM(D13,'2A-dos(A)'!Z15)*3/10</f>
        <v>1.4670000000000001</v>
      </c>
      <c r="G13" s="24">
        <v>9</v>
      </c>
      <c r="H13" s="25">
        <f t="shared" si="0"/>
        <v>2.0454545454545454</v>
      </c>
      <c r="I13" s="24">
        <v>0</v>
      </c>
      <c r="J13" s="25">
        <f t="shared" si="1"/>
        <v>0</v>
      </c>
      <c r="K13" s="24">
        <f>'2A-dos(A)'!X15</f>
        <v>5</v>
      </c>
      <c r="L13" s="25">
        <f t="shared" si="2"/>
        <v>2.5</v>
      </c>
      <c r="M13" s="24">
        <f t="shared" si="3"/>
        <v>6.0124545454545455</v>
      </c>
      <c r="N13" s="25">
        <f t="shared" si="4"/>
        <v>6</v>
      </c>
      <c r="O13" s="24">
        <f>'2A-dos(A)'!N15</f>
        <v>10</v>
      </c>
      <c r="P13" s="24">
        <f>'2A-dos(A)'!O15</f>
        <v>0</v>
      </c>
      <c r="Q13" s="26">
        <f>'2A-dos(A)'!P15</f>
        <v>1</v>
      </c>
    </row>
    <row r="14" spans="1:17" ht="15.75" thickBot="1" x14ac:dyDescent="0.3">
      <c r="A14" s="24">
        <v>8</v>
      </c>
      <c r="B14" s="24">
        <v>201247095</v>
      </c>
      <c r="C14" s="36" t="s">
        <v>7</v>
      </c>
      <c r="D14" s="24">
        <v>4.4000000000000004</v>
      </c>
      <c r="E14" s="24"/>
      <c r="F14" s="25">
        <f>SUM(D14,'2A-dos(A)'!Z16)*3/10</f>
        <v>1.32</v>
      </c>
      <c r="G14" s="24">
        <v>11</v>
      </c>
      <c r="H14" s="25">
        <f t="shared" si="0"/>
        <v>2.5</v>
      </c>
      <c r="I14" s="24">
        <v>9</v>
      </c>
      <c r="J14" s="25">
        <f t="shared" si="1"/>
        <v>1.8</v>
      </c>
      <c r="K14" s="24">
        <f>'2A-dos(A)'!X16</f>
        <v>5</v>
      </c>
      <c r="L14" s="25">
        <f t="shared" si="2"/>
        <v>2.5</v>
      </c>
      <c r="M14" s="24">
        <f t="shared" si="3"/>
        <v>8.120000000000001</v>
      </c>
      <c r="N14" s="25">
        <f t="shared" si="4"/>
        <v>8</v>
      </c>
      <c r="O14" s="24">
        <f>'2A-dos(A)'!N16</f>
        <v>10</v>
      </c>
      <c r="P14" s="24">
        <f>'2A-dos(A)'!O16</f>
        <v>0</v>
      </c>
      <c r="Q14" s="26">
        <f>'2A-dos(A)'!P16</f>
        <v>1</v>
      </c>
    </row>
    <row r="15" spans="1:17" ht="15.75" thickBot="1" x14ac:dyDescent="0.3">
      <c r="A15" s="24">
        <v>9</v>
      </c>
      <c r="B15" s="24">
        <v>201247322</v>
      </c>
      <c r="C15" s="36" t="s">
        <v>8</v>
      </c>
      <c r="D15" s="24">
        <v>5.5</v>
      </c>
      <c r="E15" s="24"/>
      <c r="F15" s="25">
        <f>SUM(D15,'2A-dos(A)'!Z17)*3/10</f>
        <v>1.65</v>
      </c>
      <c r="G15" s="24">
        <v>8</v>
      </c>
      <c r="H15" s="25">
        <f t="shared" si="0"/>
        <v>1.8181818181818181</v>
      </c>
      <c r="I15" s="24">
        <v>6.8</v>
      </c>
      <c r="J15" s="25">
        <f t="shared" si="1"/>
        <v>1.36</v>
      </c>
      <c r="K15" s="24">
        <f>'2A-dos(A)'!X17</f>
        <v>5</v>
      </c>
      <c r="L15" s="25">
        <f t="shared" si="2"/>
        <v>2.5</v>
      </c>
      <c r="M15" s="24">
        <f t="shared" si="3"/>
        <v>7.3281818181818181</v>
      </c>
      <c r="N15" s="25">
        <f t="shared" si="4"/>
        <v>7</v>
      </c>
      <c r="O15" s="24">
        <f>'2A-dos(A)'!N17</f>
        <v>10</v>
      </c>
      <c r="P15" s="24">
        <f>'2A-dos(A)'!O17</f>
        <v>0</v>
      </c>
      <c r="Q15" s="26">
        <f>'2A-dos(A)'!P17</f>
        <v>1</v>
      </c>
    </row>
    <row r="16" spans="1:17" ht="15.75" thickBot="1" x14ac:dyDescent="0.3">
      <c r="A16" s="24">
        <v>10</v>
      </c>
      <c r="B16" s="24">
        <v>201215409</v>
      </c>
      <c r="C16" s="36" t="s">
        <v>9</v>
      </c>
      <c r="D16" s="24">
        <v>4.4000000000000004</v>
      </c>
      <c r="E16" s="24"/>
      <c r="F16" s="25">
        <f>SUM(D16,'2A-dos(A)'!Z18)*3/10</f>
        <v>1.4700000000000002</v>
      </c>
      <c r="G16" s="24">
        <v>9</v>
      </c>
      <c r="H16" s="25">
        <f t="shared" si="0"/>
        <v>2.0454545454545454</v>
      </c>
      <c r="I16" s="24">
        <v>6.8</v>
      </c>
      <c r="J16" s="25">
        <f t="shared" si="1"/>
        <v>1.36</v>
      </c>
      <c r="K16" s="24">
        <f>'2A-dos(A)'!X18</f>
        <v>5</v>
      </c>
      <c r="L16" s="25">
        <f t="shared" si="2"/>
        <v>2.5</v>
      </c>
      <c r="M16" s="24">
        <f t="shared" si="3"/>
        <v>7.3754545454545459</v>
      </c>
      <c r="N16" s="25">
        <f t="shared" si="4"/>
        <v>7</v>
      </c>
      <c r="O16" s="24">
        <f>'2A-dos(A)'!N18</f>
        <v>9</v>
      </c>
      <c r="P16" s="24">
        <f>'2A-dos(A)'!O18</f>
        <v>1</v>
      </c>
      <c r="Q16" s="26">
        <f>'2A-dos(A)'!P18</f>
        <v>0.9</v>
      </c>
    </row>
    <row r="17" spans="1:17" ht="15.75" thickBot="1" x14ac:dyDescent="0.3">
      <c r="A17" s="24">
        <v>11</v>
      </c>
      <c r="B17" s="24">
        <v>201215617</v>
      </c>
      <c r="C17" s="36" t="s">
        <v>10</v>
      </c>
      <c r="D17" s="24">
        <v>5</v>
      </c>
      <c r="E17" s="24"/>
      <c r="F17" s="25">
        <f>SUM(D17,'2A-dos(A)'!Z19)*3/10</f>
        <v>1.5</v>
      </c>
      <c r="G17" s="24">
        <v>8</v>
      </c>
      <c r="H17" s="25">
        <f t="shared" si="0"/>
        <v>1.8181818181818181</v>
      </c>
      <c r="I17" s="24">
        <v>8.75</v>
      </c>
      <c r="J17" s="25">
        <f t="shared" si="1"/>
        <v>1.75</v>
      </c>
      <c r="K17" s="24">
        <f>'2A-dos(A)'!X19</f>
        <v>5</v>
      </c>
      <c r="L17" s="25">
        <f t="shared" si="2"/>
        <v>2.5</v>
      </c>
      <c r="M17" s="24">
        <f t="shared" si="3"/>
        <v>7.5681818181818183</v>
      </c>
      <c r="N17" s="25">
        <f t="shared" si="4"/>
        <v>8</v>
      </c>
      <c r="O17" s="24">
        <f>'2A-dos(A)'!N19</f>
        <v>10</v>
      </c>
      <c r="P17" s="24">
        <f>'2A-dos(A)'!O19</f>
        <v>0</v>
      </c>
      <c r="Q17" s="26">
        <f>'2A-dos(A)'!P19</f>
        <v>1</v>
      </c>
    </row>
    <row r="18" spans="1:17" ht="15.75" thickBot="1" x14ac:dyDescent="0.3">
      <c r="A18" s="24">
        <v>12</v>
      </c>
      <c r="B18" s="24">
        <v>201209442</v>
      </c>
      <c r="C18" s="36" t="s">
        <v>11</v>
      </c>
      <c r="D18" s="24">
        <v>4.4000000000000004</v>
      </c>
      <c r="E18" s="24"/>
      <c r="F18" s="25">
        <f>SUM(D18,'2A-dos(A)'!Z20)*3/10</f>
        <v>1.32</v>
      </c>
      <c r="G18" s="24">
        <v>9.5</v>
      </c>
      <c r="H18" s="25">
        <f t="shared" si="0"/>
        <v>2.1590909090909092</v>
      </c>
      <c r="I18" s="24">
        <v>9</v>
      </c>
      <c r="J18" s="25">
        <f t="shared" si="1"/>
        <v>1.8</v>
      </c>
      <c r="K18" s="24">
        <f>'2A-dos(A)'!X20</f>
        <v>5</v>
      </c>
      <c r="L18" s="25">
        <f t="shared" si="2"/>
        <v>2.5</v>
      </c>
      <c r="M18" s="24">
        <f t="shared" si="3"/>
        <v>7.7790909090909093</v>
      </c>
      <c r="N18" s="25">
        <f t="shared" si="4"/>
        <v>8</v>
      </c>
      <c r="O18" s="24">
        <f>'2A-dos(A)'!N20</f>
        <v>9</v>
      </c>
      <c r="P18" s="24">
        <f>'2A-dos(A)'!O20</f>
        <v>1</v>
      </c>
      <c r="Q18" s="26">
        <f>'2A-dos(A)'!P20</f>
        <v>0.9</v>
      </c>
    </row>
    <row r="19" spans="1:17" ht="15.75" thickBot="1" x14ac:dyDescent="0.3">
      <c r="A19" s="24">
        <v>13</v>
      </c>
      <c r="B19" s="24">
        <v>201226763</v>
      </c>
      <c r="C19" s="36" t="s">
        <v>12</v>
      </c>
      <c r="D19" s="24">
        <v>5</v>
      </c>
      <c r="E19" s="24"/>
      <c r="F19" s="25">
        <f>SUM(D19,'2A-dos(A)'!Z21)*3/10</f>
        <v>1.65</v>
      </c>
      <c r="G19" s="24">
        <v>8</v>
      </c>
      <c r="H19" s="25">
        <f t="shared" si="0"/>
        <v>1.8181818181818181</v>
      </c>
      <c r="I19" s="24">
        <v>8.1</v>
      </c>
      <c r="J19" s="25">
        <f t="shared" si="1"/>
        <v>1.62</v>
      </c>
      <c r="K19" s="24">
        <f>'2A-dos(A)'!X21</f>
        <v>4</v>
      </c>
      <c r="L19" s="25">
        <f t="shared" si="2"/>
        <v>2</v>
      </c>
      <c r="M19" s="24">
        <f t="shared" si="3"/>
        <v>7.0881818181818179</v>
      </c>
      <c r="N19" s="25">
        <f t="shared" si="4"/>
        <v>7</v>
      </c>
      <c r="O19" s="24">
        <f>'2A-dos(A)'!N21</f>
        <v>9</v>
      </c>
      <c r="P19" s="24">
        <f>'2A-dos(A)'!O21</f>
        <v>1</v>
      </c>
      <c r="Q19" s="26">
        <f>'2A-dos(A)'!P21</f>
        <v>0.9</v>
      </c>
    </row>
    <row r="20" spans="1:17" ht="15.75" thickBot="1" x14ac:dyDescent="0.3">
      <c r="A20" s="24">
        <v>14</v>
      </c>
      <c r="B20" s="24">
        <v>201232287</v>
      </c>
      <c r="C20" s="36" t="s">
        <v>13</v>
      </c>
      <c r="D20" s="24">
        <v>6.1</v>
      </c>
      <c r="E20" s="24"/>
      <c r="F20" s="25">
        <f>SUM(D20,'2A-dos(A)'!Z22)*3/10</f>
        <v>1.9799999999999998</v>
      </c>
      <c r="G20" s="24">
        <v>7</v>
      </c>
      <c r="H20" s="25">
        <f t="shared" si="0"/>
        <v>1.5909090909090908</v>
      </c>
      <c r="I20" s="24">
        <v>8.75</v>
      </c>
      <c r="J20" s="25">
        <f t="shared" si="1"/>
        <v>1.75</v>
      </c>
      <c r="K20" s="24">
        <f>'2A-dos(A)'!X22</f>
        <v>5</v>
      </c>
      <c r="L20" s="25">
        <f t="shared" si="2"/>
        <v>2.5</v>
      </c>
      <c r="M20" s="24">
        <f t="shared" si="3"/>
        <v>7.8209090909090904</v>
      </c>
      <c r="N20" s="25">
        <f t="shared" si="4"/>
        <v>8</v>
      </c>
      <c r="O20" s="24">
        <f>'2A-dos(A)'!N22</f>
        <v>9</v>
      </c>
      <c r="P20" s="24">
        <f>'2A-dos(A)'!O22</f>
        <v>1</v>
      </c>
      <c r="Q20" s="26">
        <f>'2A-dos(A)'!P22</f>
        <v>0.9</v>
      </c>
    </row>
    <row r="21" spans="1:17" ht="15.75" thickBot="1" x14ac:dyDescent="0.3">
      <c r="A21" s="24">
        <v>15</v>
      </c>
      <c r="B21" s="24">
        <v>201200511</v>
      </c>
      <c r="C21" s="36" t="s">
        <v>14</v>
      </c>
      <c r="D21" s="24">
        <v>0</v>
      </c>
      <c r="E21" s="24"/>
      <c r="F21" s="25">
        <f>SUM(D21,'2A-dos(A)'!Z23)*3/10</f>
        <v>0</v>
      </c>
      <c r="G21" s="24">
        <v>0</v>
      </c>
      <c r="H21" s="25">
        <f t="shared" si="0"/>
        <v>0</v>
      </c>
      <c r="I21" s="24">
        <f>'2A-uno(A)'!W23</f>
        <v>0</v>
      </c>
      <c r="J21" s="25">
        <f t="shared" si="1"/>
        <v>0</v>
      </c>
      <c r="K21" s="24">
        <f>'2A-dos(A)'!X23</f>
        <v>0</v>
      </c>
      <c r="L21" s="25">
        <f t="shared" si="2"/>
        <v>0</v>
      </c>
      <c r="M21" s="24">
        <f t="shared" si="3"/>
        <v>0</v>
      </c>
      <c r="N21" s="25">
        <f t="shared" si="4"/>
        <v>0</v>
      </c>
      <c r="O21" s="24">
        <f>'2A-dos(A)'!N23</f>
        <v>0</v>
      </c>
      <c r="P21" s="24">
        <f>'2A-dos(A)'!O23</f>
        <v>10</v>
      </c>
      <c r="Q21" s="26">
        <f>'2A-dos(A)'!P23</f>
        <v>0</v>
      </c>
    </row>
    <row r="22" spans="1:17" ht="15.75" thickBot="1" x14ac:dyDescent="0.3">
      <c r="A22" s="24">
        <v>16</v>
      </c>
      <c r="B22" s="24">
        <v>201226860</v>
      </c>
      <c r="C22" s="36" t="s">
        <v>15</v>
      </c>
      <c r="D22" s="24">
        <v>4.0999999999999996</v>
      </c>
      <c r="E22" s="24"/>
      <c r="F22" s="25">
        <f>SUM(D22,'2A-dos(A)'!Z24)*3/10</f>
        <v>1.8299999999999996</v>
      </c>
      <c r="G22" s="24">
        <v>8</v>
      </c>
      <c r="H22" s="25">
        <f t="shared" si="0"/>
        <v>1.8181818181818181</v>
      </c>
      <c r="I22" s="24">
        <v>9</v>
      </c>
      <c r="J22" s="25">
        <f t="shared" si="1"/>
        <v>1.8</v>
      </c>
      <c r="K22" s="24">
        <f>'2A-dos(A)'!X24</f>
        <v>5</v>
      </c>
      <c r="L22" s="25">
        <f t="shared" si="2"/>
        <v>2.5</v>
      </c>
      <c r="M22" s="24">
        <f t="shared" si="3"/>
        <v>7.9481818181818173</v>
      </c>
      <c r="N22" s="25">
        <f t="shared" si="4"/>
        <v>8</v>
      </c>
      <c r="O22" s="24">
        <f>'2A-dos(A)'!N24</f>
        <v>10</v>
      </c>
      <c r="P22" s="24">
        <f>'2A-dos(A)'!O24</f>
        <v>0</v>
      </c>
      <c r="Q22" s="26">
        <f>'2A-dos(A)'!P24</f>
        <v>1</v>
      </c>
    </row>
    <row r="23" spans="1:17" ht="15.75" thickBot="1" x14ac:dyDescent="0.3">
      <c r="A23" s="24">
        <v>17</v>
      </c>
      <c r="B23" s="24">
        <v>201200091</v>
      </c>
      <c r="C23" s="36" t="s">
        <v>16</v>
      </c>
      <c r="D23" s="24">
        <v>4.72</v>
      </c>
      <c r="E23" s="24"/>
      <c r="F23" s="25">
        <f>SUM(D23,'2A-dos(A)'!Z25)*3/10</f>
        <v>1.716</v>
      </c>
      <c r="G23" s="24">
        <v>9</v>
      </c>
      <c r="H23" s="25">
        <f t="shared" si="0"/>
        <v>2.0454545454545454</v>
      </c>
      <c r="I23" s="24">
        <v>10</v>
      </c>
      <c r="J23" s="25">
        <f t="shared" si="1"/>
        <v>2</v>
      </c>
      <c r="K23" s="24">
        <f>'2A-dos(A)'!X25</f>
        <v>5</v>
      </c>
      <c r="L23" s="25">
        <f t="shared" si="2"/>
        <v>2.5</v>
      </c>
      <c r="M23" s="24">
        <f t="shared" si="3"/>
        <v>8.2614545454545443</v>
      </c>
      <c r="N23" s="25">
        <f t="shared" si="4"/>
        <v>8</v>
      </c>
      <c r="O23" s="24">
        <f>'2A-dos(A)'!N25</f>
        <v>9</v>
      </c>
      <c r="P23" s="24">
        <f>'2A-dos(A)'!O25</f>
        <v>1</v>
      </c>
      <c r="Q23" s="26">
        <f>'2A-dos(A)'!P25</f>
        <v>0.9</v>
      </c>
    </row>
    <row r="24" spans="1:17" ht="15.75" thickBot="1" x14ac:dyDescent="0.3">
      <c r="A24" s="24">
        <v>18</v>
      </c>
      <c r="B24" s="24">
        <v>201246978</v>
      </c>
      <c r="C24" s="36" t="s">
        <v>17</v>
      </c>
      <c r="D24" s="24">
        <v>5</v>
      </c>
      <c r="E24" s="24"/>
      <c r="F24" s="25">
        <f>SUM(D24,'2A-dos(A)'!Z26)*3/10</f>
        <v>1.5</v>
      </c>
      <c r="G24" s="24">
        <v>6</v>
      </c>
      <c r="H24" s="25">
        <f t="shared" si="0"/>
        <v>1.3636363636363635</v>
      </c>
      <c r="I24" s="24">
        <v>6.8</v>
      </c>
      <c r="J24" s="25">
        <f t="shared" si="1"/>
        <v>1.36</v>
      </c>
      <c r="K24" s="24">
        <f>'2A-dos(A)'!X26</f>
        <v>5</v>
      </c>
      <c r="L24" s="25">
        <f t="shared" si="2"/>
        <v>2.5</v>
      </c>
      <c r="M24" s="24">
        <f t="shared" si="3"/>
        <v>6.7236363636363636</v>
      </c>
      <c r="N24" s="25">
        <f t="shared" si="4"/>
        <v>7</v>
      </c>
      <c r="O24" s="24">
        <f>'2A-dos(A)'!N26</f>
        <v>10</v>
      </c>
      <c r="P24" s="24">
        <f>'2A-dos(A)'!O26</f>
        <v>0</v>
      </c>
      <c r="Q24" s="26">
        <f>'2A-dos(A)'!P26</f>
        <v>1</v>
      </c>
    </row>
    <row r="25" spans="1:17" ht="15.75" thickBot="1" x14ac:dyDescent="0.3">
      <c r="A25" s="24">
        <v>19</v>
      </c>
      <c r="B25" s="24">
        <v>201248064</v>
      </c>
      <c r="C25" s="36" t="s">
        <v>18</v>
      </c>
      <c r="D25" s="24">
        <v>5.5</v>
      </c>
      <c r="E25" s="24"/>
      <c r="F25" s="25">
        <f>SUM(D25,'2A-dos(A)'!Z27)*3/10</f>
        <v>3.15</v>
      </c>
      <c r="G25" s="24">
        <v>11</v>
      </c>
      <c r="H25" s="25">
        <f t="shared" si="0"/>
        <v>2.5</v>
      </c>
      <c r="I25" s="24">
        <v>8.75</v>
      </c>
      <c r="J25" s="25">
        <f t="shared" si="1"/>
        <v>1.75</v>
      </c>
      <c r="K25" s="24">
        <f>'2A-dos(A)'!X27</f>
        <v>4</v>
      </c>
      <c r="L25" s="25">
        <f t="shared" si="2"/>
        <v>2</v>
      </c>
      <c r="M25" s="24">
        <f t="shared" si="3"/>
        <v>9.4</v>
      </c>
      <c r="N25" s="25">
        <f t="shared" si="4"/>
        <v>9</v>
      </c>
      <c r="O25" s="24">
        <f>'2A-dos(A)'!N27</f>
        <v>9</v>
      </c>
      <c r="P25" s="24">
        <f>'2A-dos(A)'!O27</f>
        <v>1</v>
      </c>
      <c r="Q25" s="26">
        <f>'2A-dos(A)'!P27</f>
        <v>0.9</v>
      </c>
    </row>
    <row r="26" spans="1:17" ht="15.75" thickBot="1" x14ac:dyDescent="0.3">
      <c r="A26" s="24">
        <v>20</v>
      </c>
      <c r="B26" s="24">
        <v>201220288</v>
      </c>
      <c r="C26" s="36" t="s">
        <v>19</v>
      </c>
      <c r="D26" s="24">
        <v>4.0999999999999996</v>
      </c>
      <c r="E26" s="24"/>
      <c r="F26" s="25">
        <f>SUM(D26,'2A-dos(A)'!Z28)*3/10</f>
        <v>1.5299999999999998</v>
      </c>
      <c r="G26" s="24">
        <v>10</v>
      </c>
      <c r="H26" s="25">
        <f t="shared" si="0"/>
        <v>2.2727272727272729</v>
      </c>
      <c r="I26" s="24">
        <v>6.5</v>
      </c>
      <c r="J26" s="25">
        <f t="shared" si="1"/>
        <v>1.3</v>
      </c>
      <c r="K26" s="24">
        <f>'2A-dos(A)'!X28</f>
        <v>4</v>
      </c>
      <c r="L26" s="25">
        <f t="shared" si="2"/>
        <v>2</v>
      </c>
      <c r="M26" s="24">
        <f t="shared" si="3"/>
        <v>7.1027272727272726</v>
      </c>
      <c r="N26" s="25">
        <f t="shared" si="4"/>
        <v>7</v>
      </c>
      <c r="O26" s="24">
        <f>'2A-dos(A)'!N28</f>
        <v>9</v>
      </c>
      <c r="P26" s="24">
        <f>'2A-dos(A)'!O28</f>
        <v>1</v>
      </c>
      <c r="Q26" s="26">
        <f>'2A-dos(A)'!P28</f>
        <v>0.9</v>
      </c>
    </row>
    <row r="27" spans="1:17" ht="15.75" thickBot="1" x14ac:dyDescent="0.3">
      <c r="A27" s="24">
        <v>21</v>
      </c>
      <c r="B27" s="24">
        <v>201207071</v>
      </c>
      <c r="C27" s="36" t="s">
        <v>20</v>
      </c>
      <c r="D27" s="24">
        <v>4.4000000000000004</v>
      </c>
      <c r="E27" s="24"/>
      <c r="F27" s="25">
        <f>SUM(D27,'2A-dos(A)'!Z29)*3/10</f>
        <v>1.4700000000000002</v>
      </c>
      <c r="G27" s="24">
        <v>10</v>
      </c>
      <c r="H27" s="25">
        <f t="shared" si="0"/>
        <v>2.2727272727272729</v>
      </c>
      <c r="I27" s="24">
        <v>9.3000000000000007</v>
      </c>
      <c r="J27" s="25">
        <f t="shared" si="1"/>
        <v>1.8600000000000003</v>
      </c>
      <c r="K27" s="24">
        <f>'2A-dos(A)'!X29</f>
        <v>5</v>
      </c>
      <c r="L27" s="25">
        <f t="shared" si="2"/>
        <v>2.5</v>
      </c>
      <c r="M27" s="24">
        <f t="shared" si="3"/>
        <v>8.1027272727272734</v>
      </c>
      <c r="N27" s="25">
        <f t="shared" si="4"/>
        <v>8</v>
      </c>
      <c r="O27" s="24">
        <f>'2A-dos(A)'!N29</f>
        <v>10</v>
      </c>
      <c r="P27" s="24">
        <f>'2A-dos(A)'!O29</f>
        <v>0</v>
      </c>
      <c r="Q27" s="26">
        <f>'2A-dos(A)'!P29</f>
        <v>1</v>
      </c>
    </row>
    <row r="28" spans="1:17" ht="15.75" thickBot="1" x14ac:dyDescent="0.3">
      <c r="A28" s="24">
        <v>22</v>
      </c>
      <c r="B28" s="24">
        <v>201200651</v>
      </c>
      <c r="C28" s="36" t="s">
        <v>21</v>
      </c>
      <c r="D28" s="24">
        <v>5</v>
      </c>
      <c r="E28" s="24"/>
      <c r="F28" s="25">
        <f>SUM(D28,'2A-dos(A)'!Z30)*3/10</f>
        <v>1.65</v>
      </c>
      <c r="G28" s="24">
        <v>10</v>
      </c>
      <c r="H28" s="25">
        <f t="shared" si="0"/>
        <v>2.2727272727272729</v>
      </c>
      <c r="I28" s="24">
        <v>9</v>
      </c>
      <c r="J28" s="25">
        <f t="shared" si="1"/>
        <v>1.8</v>
      </c>
      <c r="K28" s="24">
        <f>'2A-dos(A)'!X30</f>
        <v>5</v>
      </c>
      <c r="L28" s="25">
        <f t="shared" si="2"/>
        <v>2.5</v>
      </c>
      <c r="M28" s="24">
        <f t="shared" si="3"/>
        <v>8.2227272727272727</v>
      </c>
      <c r="N28" s="25">
        <f t="shared" si="4"/>
        <v>8</v>
      </c>
      <c r="O28" s="24">
        <f>'2A-dos(A)'!N30</f>
        <v>9</v>
      </c>
      <c r="P28" s="24">
        <f>'2A-dos(A)'!O30</f>
        <v>1</v>
      </c>
      <c r="Q28" s="26">
        <f>'2A-dos(A)'!P30</f>
        <v>0.9</v>
      </c>
    </row>
    <row r="29" spans="1:17" ht="15.75" thickBot="1" x14ac:dyDescent="0.3">
      <c r="A29" s="24">
        <v>23</v>
      </c>
      <c r="B29" s="24">
        <v>201209509</v>
      </c>
      <c r="C29" s="36" t="s">
        <v>22</v>
      </c>
      <c r="D29" s="24">
        <v>7.5</v>
      </c>
      <c r="E29" s="24"/>
      <c r="F29" s="25">
        <f>SUM(D29,'2A-dos(A)'!Z31)*3/10</f>
        <v>2.5499999999999998</v>
      </c>
      <c r="G29" s="24">
        <v>10</v>
      </c>
      <c r="H29" s="25">
        <f t="shared" si="0"/>
        <v>2.2727272727272729</v>
      </c>
      <c r="I29" s="24">
        <v>9</v>
      </c>
      <c r="J29" s="25">
        <f t="shared" si="1"/>
        <v>1.8</v>
      </c>
      <c r="K29" s="24">
        <f>'2A-dos(A)'!X31</f>
        <v>4</v>
      </c>
      <c r="L29" s="25">
        <f t="shared" si="2"/>
        <v>2</v>
      </c>
      <c r="M29" s="24">
        <f t="shared" si="3"/>
        <v>8.6227272727272712</v>
      </c>
      <c r="N29" s="25">
        <f t="shared" si="4"/>
        <v>9</v>
      </c>
      <c r="O29" s="24">
        <f>'2A-dos(A)'!N31</f>
        <v>10</v>
      </c>
      <c r="P29" s="24">
        <f>'2A-dos(A)'!O31</f>
        <v>0</v>
      </c>
      <c r="Q29" s="26">
        <f>'2A-dos(A)'!P31</f>
        <v>1</v>
      </c>
    </row>
    <row r="30" spans="1:17" ht="15.75" thickBot="1" x14ac:dyDescent="0.3">
      <c r="A30" s="24">
        <v>24</v>
      </c>
      <c r="B30" s="24">
        <v>201204388</v>
      </c>
      <c r="C30" s="36" t="s">
        <v>23</v>
      </c>
      <c r="D30" s="24">
        <v>3.8</v>
      </c>
      <c r="E30" s="24"/>
      <c r="F30" s="25">
        <f>SUM(D30,'2A-dos(A)'!Z32)*3/10</f>
        <v>1.1399999999999999</v>
      </c>
      <c r="G30" s="24">
        <v>10</v>
      </c>
      <c r="H30" s="25">
        <f t="shared" si="0"/>
        <v>2.2727272727272729</v>
      </c>
      <c r="I30" s="24">
        <v>9</v>
      </c>
      <c r="J30" s="25">
        <f t="shared" si="1"/>
        <v>1.8</v>
      </c>
      <c r="K30" s="24">
        <f>'2A-dos(A)'!X32</f>
        <v>5</v>
      </c>
      <c r="L30" s="25">
        <f t="shared" si="2"/>
        <v>2.5</v>
      </c>
      <c r="M30" s="24">
        <f t="shared" si="3"/>
        <v>7.7127272727272729</v>
      </c>
      <c r="N30" s="25">
        <f t="shared" si="4"/>
        <v>8</v>
      </c>
      <c r="O30" s="24">
        <f>'2A-dos(A)'!N32</f>
        <v>9</v>
      </c>
      <c r="P30" s="24">
        <f>'2A-dos(A)'!O32</f>
        <v>1</v>
      </c>
      <c r="Q30" s="26">
        <f>'2A-dos(A)'!P32</f>
        <v>0.9</v>
      </c>
    </row>
    <row r="31" spans="1:17" ht="15.75" thickBot="1" x14ac:dyDescent="0.3">
      <c r="A31" s="24">
        <v>25</v>
      </c>
      <c r="B31" s="24">
        <v>201205957</v>
      </c>
      <c r="C31" s="36" t="s">
        <v>24</v>
      </c>
      <c r="D31" s="24">
        <v>4.4000000000000004</v>
      </c>
      <c r="E31" s="24"/>
      <c r="F31" s="25">
        <f>SUM(D31,'2A-dos(A)'!Z33)*3/10</f>
        <v>1.32</v>
      </c>
      <c r="G31" s="24">
        <v>10</v>
      </c>
      <c r="H31" s="25">
        <f t="shared" si="0"/>
        <v>2.2727272727272729</v>
      </c>
      <c r="I31" s="24">
        <v>6.5</v>
      </c>
      <c r="J31" s="25">
        <f t="shared" si="1"/>
        <v>1.3</v>
      </c>
      <c r="K31" s="24">
        <f>'2A-dos(A)'!X33</f>
        <v>5</v>
      </c>
      <c r="L31" s="25">
        <f t="shared" si="2"/>
        <v>2.5</v>
      </c>
      <c r="M31" s="24">
        <f t="shared" si="3"/>
        <v>7.3927272727272726</v>
      </c>
      <c r="N31" s="25">
        <f t="shared" si="4"/>
        <v>7</v>
      </c>
      <c r="O31" s="24">
        <f>'2A-dos(A)'!N33</f>
        <v>9</v>
      </c>
      <c r="P31" s="24">
        <f>'2A-dos(A)'!O33</f>
        <v>1</v>
      </c>
      <c r="Q31" s="26">
        <f>'2A-dos(A)'!P33</f>
        <v>0.9</v>
      </c>
    </row>
    <row r="32" spans="1:17" ht="15.75" thickBot="1" x14ac:dyDescent="0.3">
      <c r="A32" s="24">
        <v>26</v>
      </c>
      <c r="B32" s="24">
        <v>201248675</v>
      </c>
      <c r="C32" s="36" t="s">
        <v>25</v>
      </c>
      <c r="D32" s="24">
        <v>8.8000000000000007</v>
      </c>
      <c r="E32" s="24"/>
      <c r="F32" s="25">
        <f>SUM(D32,'2A-dos(A)'!Z34)*3/10</f>
        <v>3.0900000000000003</v>
      </c>
      <c r="G32" s="24">
        <v>10</v>
      </c>
      <c r="H32" s="25">
        <f t="shared" si="0"/>
        <v>2.2727272727272729</v>
      </c>
      <c r="I32" s="24">
        <v>9.3000000000000007</v>
      </c>
      <c r="J32" s="25">
        <f t="shared" si="1"/>
        <v>1.8600000000000003</v>
      </c>
      <c r="K32" s="24">
        <f>'2A-dos(A)'!X34</f>
        <v>5</v>
      </c>
      <c r="L32" s="25">
        <f t="shared" si="2"/>
        <v>2.5</v>
      </c>
      <c r="M32" s="24">
        <f t="shared" si="3"/>
        <v>9.7227272727272727</v>
      </c>
      <c r="N32" s="25">
        <f t="shared" si="4"/>
        <v>10</v>
      </c>
      <c r="O32" s="24">
        <f>'2A-dos(A)'!N34</f>
        <v>9</v>
      </c>
      <c r="P32" s="24">
        <f>'2A-dos(A)'!O34</f>
        <v>1</v>
      </c>
      <c r="Q32" s="26">
        <f>'2A-dos(A)'!P34</f>
        <v>0.9</v>
      </c>
    </row>
    <row r="33" spans="1:17" ht="15.75" thickBot="1" x14ac:dyDescent="0.3">
      <c r="A33" s="24">
        <v>27</v>
      </c>
      <c r="B33" s="24">
        <v>201227196</v>
      </c>
      <c r="C33" s="36" t="s">
        <v>26</v>
      </c>
      <c r="D33" s="24">
        <v>4.4000000000000004</v>
      </c>
      <c r="E33" s="24"/>
      <c r="F33" s="25">
        <f>SUM(D33,'2A-dos(A)'!Z35)*3/10</f>
        <v>1.6200000000000003</v>
      </c>
      <c r="G33" s="24">
        <v>6</v>
      </c>
      <c r="H33" s="25">
        <f t="shared" si="0"/>
        <v>1.3636363636363635</v>
      </c>
      <c r="I33" s="24">
        <v>8.1</v>
      </c>
      <c r="J33" s="25">
        <f t="shared" si="1"/>
        <v>1.62</v>
      </c>
      <c r="K33" s="24">
        <f>'2A-dos(A)'!X35</f>
        <v>5</v>
      </c>
      <c r="L33" s="25">
        <f t="shared" si="2"/>
        <v>2.5</v>
      </c>
      <c r="M33" s="24">
        <f t="shared" si="3"/>
        <v>7.1036363636363635</v>
      </c>
      <c r="N33" s="25">
        <f t="shared" si="4"/>
        <v>7</v>
      </c>
      <c r="O33" s="24">
        <f>'2A-dos(A)'!N35</f>
        <v>9</v>
      </c>
      <c r="P33" s="24">
        <f>'2A-dos(A)'!O35</f>
        <v>1</v>
      </c>
      <c r="Q33" s="26">
        <f>'2A-dos(A)'!P35</f>
        <v>0.9</v>
      </c>
    </row>
    <row r="34" spans="1:17" ht="15.75" thickBot="1" x14ac:dyDescent="0.3">
      <c r="A34" s="24">
        <v>28</v>
      </c>
      <c r="B34" s="24">
        <v>201213729</v>
      </c>
      <c r="C34" s="36" t="s">
        <v>27</v>
      </c>
      <c r="D34" s="24">
        <v>8.3000000000000007</v>
      </c>
      <c r="E34" s="24"/>
      <c r="F34" s="25">
        <f>SUM(D34,'2A-dos(A)'!Z36)*3/10</f>
        <v>2.4900000000000002</v>
      </c>
      <c r="G34" s="24">
        <v>10.5</v>
      </c>
      <c r="H34" s="25">
        <f t="shared" si="0"/>
        <v>2.3863636363636362</v>
      </c>
      <c r="I34" s="24">
        <v>10</v>
      </c>
      <c r="J34" s="25">
        <f t="shared" si="1"/>
        <v>2</v>
      </c>
      <c r="K34" s="24">
        <f>'2A-dos(A)'!X36</f>
        <v>5</v>
      </c>
      <c r="L34" s="25">
        <f t="shared" si="2"/>
        <v>2.5</v>
      </c>
      <c r="M34" s="24">
        <f t="shared" si="3"/>
        <v>9.3763636363636369</v>
      </c>
      <c r="N34" s="25">
        <f t="shared" si="4"/>
        <v>9</v>
      </c>
      <c r="O34" s="24">
        <f>'2A-dos(A)'!N36</f>
        <v>9</v>
      </c>
      <c r="P34" s="24">
        <f>'2A-dos(A)'!O36</f>
        <v>1</v>
      </c>
      <c r="Q34" s="26">
        <f>'2A-dos(A)'!P36</f>
        <v>0.9</v>
      </c>
    </row>
    <row r="35" spans="1:17" ht="15.75" thickBot="1" x14ac:dyDescent="0.3">
      <c r="A35" s="24">
        <v>29</v>
      </c>
      <c r="B35" s="24">
        <v>201214468</v>
      </c>
      <c r="C35" s="36" t="s">
        <v>28</v>
      </c>
      <c r="D35" s="24">
        <v>6.1</v>
      </c>
      <c r="E35" s="24">
        <v>10</v>
      </c>
      <c r="F35" s="25">
        <f>SUM(D35,'2A-dos(A)'!Z37)*3/10</f>
        <v>2.13</v>
      </c>
      <c r="G35" s="24">
        <v>11</v>
      </c>
      <c r="H35" s="25">
        <f t="shared" si="0"/>
        <v>2.5</v>
      </c>
      <c r="I35" s="24">
        <v>9</v>
      </c>
      <c r="J35" s="25">
        <f t="shared" si="1"/>
        <v>1.8</v>
      </c>
      <c r="K35" s="24">
        <f>'2A-dos(A)'!X37</f>
        <v>5</v>
      </c>
      <c r="L35" s="25">
        <f t="shared" si="2"/>
        <v>2.5</v>
      </c>
      <c r="M35" s="24">
        <f t="shared" si="3"/>
        <v>8.93</v>
      </c>
      <c r="N35" s="25">
        <f t="shared" si="4"/>
        <v>9</v>
      </c>
      <c r="O35" s="24">
        <f>'2A-dos(A)'!N37</f>
        <v>10</v>
      </c>
      <c r="P35" s="24">
        <f>'2A-dos(A)'!O37</f>
        <v>0</v>
      </c>
      <c r="Q35" s="26">
        <f>'2A-dos(A)'!P37</f>
        <v>1</v>
      </c>
    </row>
    <row r="36" spans="1:17" ht="15.75" thickBot="1" x14ac:dyDescent="0.3">
      <c r="A36" s="24">
        <v>30</v>
      </c>
      <c r="B36" s="24">
        <v>201226204</v>
      </c>
      <c r="C36" s="36" t="s">
        <v>29</v>
      </c>
      <c r="D36" s="24">
        <v>5.5</v>
      </c>
      <c r="E36" s="24"/>
      <c r="F36" s="25">
        <f>SUM(D36,'2A-dos(A)'!Z38)*3/10</f>
        <v>1.95</v>
      </c>
      <c r="G36" s="24">
        <v>8</v>
      </c>
      <c r="H36" s="25">
        <f t="shared" si="0"/>
        <v>1.8181818181818181</v>
      </c>
      <c r="I36" s="24">
        <v>10</v>
      </c>
      <c r="J36" s="25">
        <f t="shared" si="1"/>
        <v>2</v>
      </c>
      <c r="K36" s="24">
        <f>'2A-dos(A)'!X38</f>
        <v>5</v>
      </c>
      <c r="L36" s="25">
        <f t="shared" si="2"/>
        <v>2.5</v>
      </c>
      <c r="M36" s="24">
        <f t="shared" si="3"/>
        <v>8.2681818181818176</v>
      </c>
      <c r="N36" s="25">
        <f t="shared" si="4"/>
        <v>8</v>
      </c>
      <c r="O36" s="24">
        <f>'2A-dos(A)'!N38</f>
        <v>9</v>
      </c>
      <c r="P36" s="24">
        <f>'2A-dos(A)'!O38</f>
        <v>1</v>
      </c>
      <c r="Q36" s="26">
        <f>'2A-dos(A)'!P38</f>
        <v>0.9</v>
      </c>
    </row>
    <row r="37" spans="1:17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</sheetData>
  <mergeCells count="22">
    <mergeCell ref="A1:B1"/>
    <mergeCell ref="D1:G2"/>
    <mergeCell ref="P1:Q3"/>
    <mergeCell ref="A2:B2"/>
    <mergeCell ref="H2:J2"/>
    <mergeCell ref="M2:O2"/>
    <mergeCell ref="A3:B3"/>
    <mergeCell ref="D3:G3"/>
    <mergeCell ref="O4:Q4"/>
    <mergeCell ref="A5:A6"/>
    <mergeCell ref="B5:B6"/>
    <mergeCell ref="C5:C6"/>
    <mergeCell ref="M5:M6"/>
    <mergeCell ref="O5:O6"/>
    <mergeCell ref="P5:P6"/>
    <mergeCell ref="Q5:Q6"/>
    <mergeCell ref="A4:B4"/>
    <mergeCell ref="D4:F5"/>
    <mergeCell ref="G4:H4"/>
    <mergeCell ref="I4:J4"/>
    <mergeCell ref="K4:L4"/>
    <mergeCell ref="M4:N4"/>
  </mergeCells>
  <conditionalFormatting sqref="N7:N36">
    <cfRule type="cellIs" dxfId="28" priority="1" operator="lessThan">
      <formula>6</formula>
    </cfRule>
  </conditionalFormatting>
  <pageMargins left="0.7" right="0.7" top="0.96875" bottom="0.75" header="0.3" footer="0.3"/>
  <pageSetup scale="72" orientation="landscape" verticalDpi="300" r:id="rId1"/>
  <headerFooter scaleWithDoc="0" alignWithMargins="0">
    <oddHeader>&amp;C&amp;G</oddHeader>
    <oddFooter xml:space="preserve">&amp;LAv.2 Sur #519 Col. Centro Ciudad Serdán Pue., Tel. 01 (245) 45 2 25 90. Correo electrónico. dir.lazaroextserdan@hotmail.com
&amp;R
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Y39"/>
  <sheetViews>
    <sheetView topLeftCell="B12" zoomScaleNormal="100" workbookViewId="0">
      <selection activeCell="I32" sqref="I32"/>
    </sheetView>
  </sheetViews>
  <sheetFormatPr baseColWidth="10" defaultRowHeight="15" x14ac:dyDescent="0.25"/>
  <cols>
    <col min="1" max="1" width="3.5703125" bestFit="1" customWidth="1"/>
    <col min="3" max="3" width="35.85546875" bestFit="1" customWidth="1"/>
    <col min="4" max="11" width="3.7109375" customWidth="1"/>
    <col min="15" max="22" width="3.7109375" customWidth="1"/>
    <col min="23" max="23" width="7.28515625" customWidth="1"/>
    <col min="24" max="24" width="20.85546875" customWidth="1"/>
    <col min="25" max="25" width="5.7109375" customWidth="1"/>
  </cols>
  <sheetData>
    <row r="1" spans="1:25" ht="15.75" customHeight="1" thickBot="1" x14ac:dyDescent="0.3">
      <c r="A1" s="69" t="s">
        <v>120</v>
      </c>
      <c r="B1" s="69"/>
      <c r="C1" s="69"/>
      <c r="D1" s="73" t="s">
        <v>30</v>
      </c>
      <c r="E1" s="74"/>
      <c r="F1" s="74"/>
      <c r="G1" s="74"/>
      <c r="H1" s="74"/>
      <c r="I1" s="74"/>
      <c r="J1" s="74"/>
      <c r="K1" s="74"/>
      <c r="L1" s="74"/>
      <c r="M1" s="74"/>
      <c r="N1" s="75"/>
      <c r="O1" s="71" t="s">
        <v>31</v>
      </c>
      <c r="P1" s="72"/>
      <c r="Q1" s="72"/>
      <c r="R1" s="72"/>
      <c r="S1" s="72"/>
      <c r="T1" s="72"/>
      <c r="U1" s="72"/>
      <c r="V1" s="72"/>
      <c r="W1" s="72"/>
      <c r="Y1" s="2"/>
    </row>
    <row r="2" spans="1:25" ht="15" customHeight="1" x14ac:dyDescent="0.25">
      <c r="A2" s="69"/>
      <c r="B2" s="69"/>
      <c r="C2" s="69"/>
      <c r="D2" s="79">
        <v>41493</v>
      </c>
      <c r="E2" s="79">
        <v>41500</v>
      </c>
      <c r="F2" s="79">
        <v>41507</v>
      </c>
      <c r="G2" s="79">
        <v>41514</v>
      </c>
      <c r="H2" s="79">
        <v>41521</v>
      </c>
      <c r="I2" s="79">
        <v>41528</v>
      </c>
      <c r="J2" s="79">
        <v>41535</v>
      </c>
      <c r="K2" s="79">
        <v>41542</v>
      </c>
      <c r="O2" s="78" t="s">
        <v>141</v>
      </c>
      <c r="P2" s="78" t="s">
        <v>123</v>
      </c>
      <c r="Q2" s="78" t="s">
        <v>136</v>
      </c>
      <c r="R2" s="78" t="s">
        <v>132</v>
      </c>
      <c r="S2" s="78" t="s">
        <v>133</v>
      </c>
      <c r="T2" s="78" t="s">
        <v>130</v>
      </c>
      <c r="U2" s="78" t="s">
        <v>135</v>
      </c>
      <c r="V2" s="78" t="s">
        <v>140</v>
      </c>
      <c r="Y2" s="94" t="s">
        <v>113</v>
      </c>
    </row>
    <row r="3" spans="1:25" ht="15" customHeight="1" x14ac:dyDescent="0.25">
      <c r="A3" s="70"/>
      <c r="B3" s="70"/>
      <c r="C3" s="70"/>
      <c r="D3" s="80"/>
      <c r="E3" s="80"/>
      <c r="F3" s="80"/>
      <c r="G3" s="80"/>
      <c r="H3" s="80"/>
      <c r="I3" s="80"/>
      <c r="J3" s="80"/>
      <c r="K3" s="80"/>
      <c r="L3" s="31" t="s">
        <v>114</v>
      </c>
      <c r="N3">
        <v>8</v>
      </c>
      <c r="O3" s="78"/>
      <c r="P3" s="78"/>
      <c r="Q3" s="78"/>
      <c r="R3" s="78"/>
      <c r="S3" s="78"/>
      <c r="T3" s="78"/>
      <c r="U3" s="78"/>
      <c r="V3" s="78"/>
      <c r="Y3" s="94"/>
    </row>
    <row r="4" spans="1:25" x14ac:dyDescent="0.25">
      <c r="A4" s="89" t="s">
        <v>32</v>
      </c>
      <c r="B4" s="89"/>
      <c r="C4" s="4" t="s">
        <v>33</v>
      </c>
      <c r="D4" s="81"/>
      <c r="E4" s="80"/>
      <c r="F4" s="81"/>
      <c r="G4" s="80"/>
      <c r="H4" s="81"/>
      <c r="I4" s="80"/>
      <c r="J4" s="81"/>
      <c r="K4" s="80"/>
      <c r="O4" s="78"/>
      <c r="P4" s="78"/>
      <c r="Q4" s="78"/>
      <c r="R4" s="78"/>
      <c r="S4" s="78"/>
      <c r="T4" s="78"/>
      <c r="U4" s="78"/>
      <c r="V4" s="78"/>
      <c r="Y4" s="94"/>
    </row>
    <row r="5" spans="1:25" x14ac:dyDescent="0.25">
      <c r="A5" s="90" t="s">
        <v>34</v>
      </c>
      <c r="B5" s="90"/>
      <c r="C5" s="4" t="s">
        <v>116</v>
      </c>
      <c r="D5" s="81"/>
      <c r="E5" s="80"/>
      <c r="F5" s="81"/>
      <c r="G5" s="80"/>
      <c r="H5" s="81"/>
      <c r="I5" s="80"/>
      <c r="J5" s="81"/>
      <c r="K5" s="80"/>
      <c r="O5" s="78"/>
      <c r="P5" s="78"/>
      <c r="Q5" s="78"/>
      <c r="R5" s="78"/>
      <c r="S5" s="78"/>
      <c r="T5" s="78"/>
      <c r="U5" s="78"/>
      <c r="V5" s="78"/>
      <c r="Y5" s="94"/>
    </row>
    <row r="6" spans="1:25" x14ac:dyDescent="0.25">
      <c r="A6" s="90" t="s">
        <v>35</v>
      </c>
      <c r="B6" s="90"/>
      <c r="C6" s="4">
        <v>1</v>
      </c>
      <c r="D6" s="81"/>
      <c r="E6" s="80"/>
      <c r="F6" s="81"/>
      <c r="G6" s="80"/>
      <c r="H6" s="81"/>
      <c r="I6" s="80"/>
      <c r="J6" s="81"/>
      <c r="K6" s="80"/>
      <c r="O6" s="78"/>
      <c r="P6" s="78"/>
      <c r="Q6" s="78"/>
      <c r="R6" s="78"/>
      <c r="S6" s="78"/>
      <c r="T6" s="78"/>
      <c r="U6" s="78"/>
      <c r="V6" s="78"/>
      <c r="Y6" s="94"/>
    </row>
    <row r="7" spans="1:25" ht="15" customHeight="1" x14ac:dyDescent="0.25">
      <c r="A7" s="91" t="s">
        <v>36</v>
      </c>
      <c r="B7" s="91" t="s">
        <v>37</v>
      </c>
      <c r="C7" s="93" t="s">
        <v>38</v>
      </c>
      <c r="D7" s="80"/>
      <c r="E7" s="80"/>
      <c r="F7" s="80"/>
      <c r="G7" s="80"/>
      <c r="H7" s="80"/>
      <c r="I7" s="80"/>
      <c r="J7" s="80"/>
      <c r="K7" s="80"/>
      <c r="L7" s="82" t="s">
        <v>39</v>
      </c>
      <c r="M7" s="84" t="s">
        <v>40</v>
      </c>
      <c r="N7" s="86" t="s">
        <v>41</v>
      </c>
      <c r="O7" s="78"/>
      <c r="P7" s="78"/>
      <c r="Q7" s="78"/>
      <c r="R7" s="78"/>
      <c r="S7" s="78"/>
      <c r="T7" s="78"/>
      <c r="U7" s="78"/>
      <c r="V7" s="78"/>
      <c r="W7" s="76" t="s">
        <v>31</v>
      </c>
      <c r="X7" s="96" t="s">
        <v>42</v>
      </c>
      <c r="Y7" s="94"/>
    </row>
    <row r="8" spans="1:25" x14ac:dyDescent="0.25">
      <c r="A8" s="92"/>
      <c r="B8" s="92"/>
      <c r="C8" s="93"/>
      <c r="D8" s="80"/>
      <c r="E8" s="80"/>
      <c r="F8" s="80"/>
      <c r="G8" s="80"/>
      <c r="H8" s="80"/>
      <c r="I8" s="80"/>
      <c r="J8" s="80"/>
      <c r="K8" s="80"/>
      <c r="L8" s="83"/>
      <c r="M8" s="85"/>
      <c r="N8" s="87"/>
      <c r="O8" s="78"/>
      <c r="P8" s="78"/>
      <c r="Q8" s="78"/>
      <c r="R8" s="78"/>
      <c r="S8" s="78"/>
      <c r="T8" s="78"/>
      <c r="U8" s="78"/>
      <c r="V8" s="78"/>
      <c r="W8" s="77"/>
      <c r="X8" s="96"/>
      <c r="Y8" s="95"/>
    </row>
    <row r="9" spans="1:25" ht="15.75" thickBot="1" x14ac:dyDescent="0.3">
      <c r="A9" s="1">
        <v>1</v>
      </c>
      <c r="B9" s="1">
        <v>201239508</v>
      </c>
      <c r="C9" s="11" t="s">
        <v>54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f>SUM(D9:K9)</f>
        <v>8</v>
      </c>
      <c r="M9" s="1">
        <f>N$3-L9</f>
        <v>0</v>
      </c>
      <c r="N9" s="15">
        <f>SUM(D9:K9)*100%/$N$3</f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f>SUM(O9:V9)</f>
        <v>8</v>
      </c>
      <c r="X9" s="1"/>
      <c r="Y9" s="1"/>
    </row>
    <row r="10" spans="1:25" ht="15.75" thickBot="1" x14ac:dyDescent="0.3">
      <c r="A10" s="1">
        <v>2</v>
      </c>
      <c r="B10" s="1">
        <v>201215496</v>
      </c>
      <c r="C10" s="11" t="s">
        <v>55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f t="shared" ref="L10:L33" si="0">SUM(D10:K10)</f>
        <v>8</v>
      </c>
      <c r="M10" s="1">
        <f t="shared" ref="M10:M33" si="1">N$3-L10</f>
        <v>0</v>
      </c>
      <c r="N10" s="15">
        <f t="shared" ref="N10:N33" si="2">SUM(D10:K10)*100%/$N$3</f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1">
        <v>1</v>
      </c>
      <c r="W10" s="1">
        <f t="shared" ref="W10:W33" si="3">SUM(O10:V10)</f>
        <v>8</v>
      </c>
      <c r="X10" s="1"/>
      <c r="Y10" s="1">
        <v>1</v>
      </c>
    </row>
    <row r="11" spans="1:25" ht="17.100000000000001" customHeight="1" thickBot="1" x14ac:dyDescent="0.3">
      <c r="A11" s="1">
        <v>3</v>
      </c>
      <c r="B11" s="1">
        <v>201213130</v>
      </c>
      <c r="C11" s="11" t="s">
        <v>56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f t="shared" si="0"/>
        <v>8</v>
      </c>
      <c r="M11" s="1">
        <f t="shared" si="1"/>
        <v>0</v>
      </c>
      <c r="N11" s="15">
        <f t="shared" si="2"/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1">
        <f t="shared" si="3"/>
        <v>8</v>
      </c>
      <c r="X11" s="1"/>
      <c r="Y11" s="1"/>
    </row>
    <row r="12" spans="1:25" ht="15.75" thickBot="1" x14ac:dyDescent="0.3">
      <c r="A12" s="1">
        <v>4</v>
      </c>
      <c r="B12" s="1">
        <v>201246116</v>
      </c>
      <c r="C12" s="11" t="s">
        <v>57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f t="shared" si="0"/>
        <v>8</v>
      </c>
      <c r="M12" s="1">
        <f t="shared" si="1"/>
        <v>0</v>
      </c>
      <c r="N12" s="15">
        <f t="shared" si="2"/>
        <v>1</v>
      </c>
      <c r="O12" s="1">
        <v>1</v>
      </c>
      <c r="P12" s="1">
        <v>1</v>
      </c>
      <c r="Q12" s="1">
        <v>1</v>
      </c>
      <c r="R12" s="1"/>
      <c r="S12" s="1"/>
      <c r="T12" s="1">
        <v>1</v>
      </c>
      <c r="U12" s="1">
        <v>1</v>
      </c>
      <c r="V12" s="1">
        <v>1</v>
      </c>
      <c r="W12" s="1">
        <f t="shared" si="3"/>
        <v>6</v>
      </c>
      <c r="X12" s="1"/>
      <c r="Y12" s="1">
        <v>3.5</v>
      </c>
    </row>
    <row r="13" spans="1:25" ht="15.75" thickBot="1" x14ac:dyDescent="0.3">
      <c r="A13" s="1">
        <v>5</v>
      </c>
      <c r="B13" s="1">
        <v>201246763</v>
      </c>
      <c r="C13" s="11" t="s">
        <v>58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f t="shared" si="0"/>
        <v>8</v>
      </c>
      <c r="M13" s="1">
        <f t="shared" si="1"/>
        <v>0</v>
      </c>
      <c r="N13" s="15">
        <f t="shared" si="2"/>
        <v>1</v>
      </c>
      <c r="O13" s="1"/>
      <c r="P13" s="1"/>
      <c r="Q13" s="1">
        <v>1</v>
      </c>
      <c r="R13" s="1"/>
      <c r="S13" s="1"/>
      <c r="T13" s="1"/>
      <c r="U13" s="1">
        <v>1</v>
      </c>
      <c r="V13" s="1">
        <v>1</v>
      </c>
      <c r="W13" s="1">
        <f t="shared" si="3"/>
        <v>3</v>
      </c>
      <c r="X13" s="1"/>
      <c r="Y13" s="1"/>
    </row>
    <row r="14" spans="1:25" ht="15.75" thickBot="1" x14ac:dyDescent="0.3">
      <c r="A14" s="1">
        <v>6</v>
      </c>
      <c r="B14" s="1">
        <v>201226627</v>
      </c>
      <c r="C14" s="11" t="s">
        <v>59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f t="shared" si="0"/>
        <v>8</v>
      </c>
      <c r="M14" s="1">
        <f t="shared" si="1"/>
        <v>0</v>
      </c>
      <c r="N14" s="15">
        <f t="shared" si="2"/>
        <v>1</v>
      </c>
      <c r="O14" s="1"/>
      <c r="P14" s="1"/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f t="shared" si="3"/>
        <v>6</v>
      </c>
      <c r="X14" s="1"/>
      <c r="Y14" s="1"/>
    </row>
    <row r="15" spans="1:25" ht="15.75" thickBot="1" x14ac:dyDescent="0.3">
      <c r="A15" s="1">
        <v>7</v>
      </c>
      <c r="B15" s="1">
        <v>201219395</v>
      </c>
      <c r="C15" s="11" t="s">
        <v>118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f t="shared" si="0"/>
        <v>8</v>
      </c>
      <c r="M15" s="1">
        <f t="shared" si="1"/>
        <v>0</v>
      </c>
      <c r="N15" s="15">
        <f t="shared" si="2"/>
        <v>1</v>
      </c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1">
        <f t="shared" si="3"/>
        <v>8</v>
      </c>
      <c r="X15" s="1"/>
      <c r="Y15" s="1">
        <v>1.5</v>
      </c>
    </row>
    <row r="16" spans="1:25" ht="15.75" thickBot="1" x14ac:dyDescent="0.3">
      <c r="A16" s="1">
        <v>8</v>
      </c>
      <c r="B16" s="1">
        <v>201225812</v>
      </c>
      <c r="C16" s="11" t="s">
        <v>119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f t="shared" si="0"/>
        <v>8</v>
      </c>
      <c r="M16" s="1">
        <f t="shared" si="1"/>
        <v>0</v>
      </c>
      <c r="N16" s="15">
        <f t="shared" si="2"/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f t="shared" si="3"/>
        <v>8</v>
      </c>
      <c r="X16" s="1"/>
      <c r="Y16" s="1"/>
    </row>
    <row r="17" spans="1:25" ht="16.5" customHeight="1" thickBot="1" x14ac:dyDescent="0.3">
      <c r="A17" s="1">
        <v>9</v>
      </c>
      <c r="B17" s="1">
        <v>201225837</v>
      </c>
      <c r="C17" s="11" t="s">
        <v>60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f t="shared" si="0"/>
        <v>8</v>
      </c>
      <c r="M17" s="1">
        <f t="shared" si="1"/>
        <v>0</v>
      </c>
      <c r="N17" s="15">
        <f t="shared" si="2"/>
        <v>1</v>
      </c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0.5</v>
      </c>
      <c r="W17" s="1">
        <f t="shared" si="3"/>
        <v>7.5</v>
      </c>
      <c r="X17" s="32"/>
      <c r="Y17" s="1">
        <v>1</v>
      </c>
    </row>
    <row r="18" spans="1:25" ht="15.75" thickBot="1" x14ac:dyDescent="0.3">
      <c r="A18" s="1">
        <v>10</v>
      </c>
      <c r="B18" s="1">
        <v>201247208</v>
      </c>
      <c r="C18" s="11" t="s">
        <v>61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f t="shared" si="0"/>
        <v>8</v>
      </c>
      <c r="M18" s="1">
        <f t="shared" si="1"/>
        <v>0</v>
      </c>
      <c r="N18" s="15">
        <f t="shared" si="2"/>
        <v>1</v>
      </c>
      <c r="O18" s="1"/>
      <c r="P18" s="1"/>
      <c r="Q18" s="1">
        <v>1</v>
      </c>
      <c r="R18" s="1"/>
      <c r="S18" s="1"/>
      <c r="T18" s="1">
        <v>1</v>
      </c>
      <c r="U18" s="1">
        <v>1</v>
      </c>
      <c r="V18" s="1">
        <v>1</v>
      </c>
      <c r="W18" s="1">
        <f t="shared" si="3"/>
        <v>4</v>
      </c>
      <c r="X18" s="1"/>
      <c r="Y18" s="1"/>
    </row>
    <row r="19" spans="1:25" ht="15.75" thickBot="1" x14ac:dyDescent="0.3">
      <c r="A19" s="1">
        <v>11</v>
      </c>
      <c r="B19" s="1">
        <v>201232278</v>
      </c>
      <c r="C19" s="11" t="s">
        <v>62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f t="shared" si="0"/>
        <v>8</v>
      </c>
      <c r="M19" s="1">
        <f t="shared" si="1"/>
        <v>0</v>
      </c>
      <c r="N19" s="15">
        <f t="shared" si="2"/>
        <v>1</v>
      </c>
      <c r="O19" s="37">
        <v>0</v>
      </c>
      <c r="P19" s="1"/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f t="shared" si="3"/>
        <v>6</v>
      </c>
      <c r="X19" s="1"/>
      <c r="Y19" s="1">
        <v>1</v>
      </c>
    </row>
    <row r="20" spans="1:25" ht="15.75" thickBot="1" x14ac:dyDescent="0.3">
      <c r="A20" s="1">
        <v>12</v>
      </c>
      <c r="B20" s="1">
        <v>201246844</v>
      </c>
      <c r="C20" s="11" t="s">
        <v>63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f t="shared" si="0"/>
        <v>8</v>
      </c>
      <c r="M20" s="1">
        <f t="shared" si="1"/>
        <v>0</v>
      </c>
      <c r="N20" s="15">
        <f t="shared" si="2"/>
        <v>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f t="shared" si="3"/>
        <v>8</v>
      </c>
      <c r="X20" s="1"/>
      <c r="Y20" s="1"/>
    </row>
    <row r="21" spans="1:25" ht="15.75" thickBot="1" x14ac:dyDescent="0.3">
      <c r="A21" s="1">
        <v>13</v>
      </c>
      <c r="B21" s="1">
        <v>201246878</v>
      </c>
      <c r="C21" s="11" t="s">
        <v>64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f t="shared" si="0"/>
        <v>8</v>
      </c>
      <c r="M21" s="1">
        <f t="shared" si="1"/>
        <v>0</v>
      </c>
      <c r="N21" s="15">
        <f t="shared" si="2"/>
        <v>1</v>
      </c>
      <c r="O21" s="37"/>
      <c r="P21" s="1"/>
      <c r="Q21" s="1">
        <v>1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>
        <f t="shared" si="3"/>
        <v>6</v>
      </c>
      <c r="X21" s="1"/>
      <c r="Y21" s="1">
        <v>1</v>
      </c>
    </row>
    <row r="22" spans="1:25" ht="15.75" thickBot="1" x14ac:dyDescent="0.3">
      <c r="A22" s="1">
        <v>14</v>
      </c>
      <c r="B22" s="1">
        <v>201232483</v>
      </c>
      <c r="C22" s="11" t="s">
        <v>65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f t="shared" si="0"/>
        <v>8</v>
      </c>
      <c r="M22" s="1">
        <f t="shared" si="1"/>
        <v>0</v>
      </c>
      <c r="N22" s="15">
        <f t="shared" si="2"/>
        <v>1</v>
      </c>
      <c r="O22" s="1"/>
      <c r="P22" s="1"/>
      <c r="Q22" s="1"/>
      <c r="R22" s="1"/>
      <c r="S22" s="1"/>
      <c r="T22" s="1"/>
      <c r="U22" s="1">
        <v>1</v>
      </c>
      <c r="V22" s="1">
        <v>0</v>
      </c>
      <c r="W22" s="1">
        <f t="shared" si="3"/>
        <v>1</v>
      </c>
      <c r="X22" s="1"/>
      <c r="Y22" s="1">
        <v>1</v>
      </c>
    </row>
    <row r="23" spans="1:25" ht="15.75" thickBot="1" x14ac:dyDescent="0.3">
      <c r="A23" s="1">
        <v>15</v>
      </c>
      <c r="B23" s="1">
        <v>201248101</v>
      </c>
      <c r="C23" s="11" t="s">
        <v>66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f t="shared" si="0"/>
        <v>8</v>
      </c>
      <c r="M23" s="1">
        <f t="shared" si="1"/>
        <v>0</v>
      </c>
      <c r="N23" s="15">
        <f t="shared" si="2"/>
        <v>1</v>
      </c>
      <c r="O23" s="1">
        <v>0</v>
      </c>
      <c r="P23" s="1"/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f t="shared" si="3"/>
        <v>6</v>
      </c>
      <c r="X23" s="1"/>
      <c r="Y23" s="1"/>
    </row>
    <row r="24" spans="1:25" ht="15.75" thickBot="1" x14ac:dyDescent="0.3">
      <c r="A24" s="1">
        <v>16</v>
      </c>
      <c r="B24" s="1">
        <v>201239620</v>
      </c>
      <c r="C24" s="11" t="s">
        <v>67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f t="shared" si="0"/>
        <v>8</v>
      </c>
      <c r="M24" s="1">
        <f t="shared" si="1"/>
        <v>0</v>
      </c>
      <c r="N24" s="15">
        <f t="shared" si="2"/>
        <v>1</v>
      </c>
      <c r="O24" s="1"/>
      <c r="P24" s="1"/>
      <c r="Q24" s="1">
        <v>1</v>
      </c>
      <c r="R24" s="1"/>
      <c r="S24" s="1"/>
      <c r="T24" s="1"/>
      <c r="U24" s="1">
        <v>1</v>
      </c>
      <c r="V24" s="1">
        <v>1</v>
      </c>
      <c r="W24" s="1">
        <f t="shared" si="3"/>
        <v>3</v>
      </c>
      <c r="X24" s="1"/>
      <c r="Y24" s="1">
        <v>0.5</v>
      </c>
    </row>
    <row r="25" spans="1:25" ht="15.75" thickBot="1" x14ac:dyDescent="0.3">
      <c r="A25" s="1">
        <v>17</v>
      </c>
      <c r="B25" s="1">
        <v>201211050</v>
      </c>
      <c r="C25" s="11" t="s">
        <v>68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f t="shared" si="0"/>
        <v>8</v>
      </c>
      <c r="M25" s="1">
        <f t="shared" si="1"/>
        <v>0</v>
      </c>
      <c r="N25" s="15">
        <f t="shared" si="2"/>
        <v>1</v>
      </c>
      <c r="O25" s="1">
        <v>1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>
        <f t="shared" si="3"/>
        <v>8</v>
      </c>
      <c r="X25" s="1"/>
      <c r="Y25" s="1">
        <v>6</v>
      </c>
    </row>
    <row r="26" spans="1:25" ht="15.75" thickBot="1" x14ac:dyDescent="0.3">
      <c r="A26" s="1">
        <v>18</v>
      </c>
      <c r="B26" s="1">
        <v>201204801</v>
      </c>
      <c r="C26" s="11" t="s">
        <v>69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f t="shared" si="0"/>
        <v>8</v>
      </c>
      <c r="M26" s="1">
        <f t="shared" si="1"/>
        <v>0</v>
      </c>
      <c r="N26" s="15">
        <f t="shared" si="2"/>
        <v>1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>
        <v>1</v>
      </c>
      <c r="V26" s="1">
        <v>1</v>
      </c>
      <c r="W26" s="1">
        <f t="shared" si="3"/>
        <v>8</v>
      </c>
      <c r="X26" s="1"/>
      <c r="Y26" s="1">
        <v>3</v>
      </c>
    </row>
    <row r="27" spans="1:25" ht="15.75" thickBot="1" x14ac:dyDescent="0.3">
      <c r="A27" s="1">
        <v>19</v>
      </c>
      <c r="B27" s="1">
        <v>201248599</v>
      </c>
      <c r="C27" s="11" t="s">
        <v>70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f t="shared" si="0"/>
        <v>0</v>
      </c>
      <c r="M27" s="1">
        <f t="shared" si="1"/>
        <v>8</v>
      </c>
      <c r="N27" s="15">
        <f t="shared" si="2"/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f t="shared" si="3"/>
        <v>0</v>
      </c>
      <c r="X27" s="1"/>
      <c r="Y27" s="1"/>
    </row>
    <row r="28" spans="1:25" ht="15.75" thickBot="1" x14ac:dyDescent="0.3">
      <c r="A28" s="1">
        <v>20</v>
      </c>
      <c r="B28" s="1">
        <v>201213723</v>
      </c>
      <c r="C28" s="11" t="s">
        <v>71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f t="shared" si="0"/>
        <v>8</v>
      </c>
      <c r="M28" s="1">
        <f t="shared" si="1"/>
        <v>0</v>
      </c>
      <c r="N28" s="15">
        <f t="shared" si="2"/>
        <v>1</v>
      </c>
      <c r="O28" s="1">
        <v>1</v>
      </c>
      <c r="P28" s="1">
        <v>1</v>
      </c>
      <c r="Q28" s="1">
        <v>0.5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f t="shared" si="3"/>
        <v>7.5</v>
      </c>
      <c r="X28" s="1"/>
      <c r="Y28" s="1"/>
    </row>
    <row r="29" spans="1:25" ht="15.75" thickBot="1" x14ac:dyDescent="0.3">
      <c r="A29" s="1">
        <v>21</v>
      </c>
      <c r="B29" s="1">
        <v>201249105</v>
      </c>
      <c r="C29" s="11" t="s">
        <v>72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f t="shared" si="0"/>
        <v>8</v>
      </c>
      <c r="M29" s="1">
        <f t="shared" si="1"/>
        <v>0</v>
      </c>
      <c r="N29" s="15">
        <f t="shared" si="2"/>
        <v>1</v>
      </c>
      <c r="O29" s="1">
        <v>1</v>
      </c>
      <c r="P29" s="1"/>
      <c r="Q29" s="1">
        <v>1</v>
      </c>
      <c r="R29" s="1">
        <v>1</v>
      </c>
      <c r="S29" s="1">
        <v>1</v>
      </c>
      <c r="T29" s="1">
        <v>1</v>
      </c>
      <c r="U29" s="1">
        <v>1</v>
      </c>
      <c r="V29" s="1">
        <v>1</v>
      </c>
      <c r="W29" s="1">
        <f t="shared" si="3"/>
        <v>7</v>
      </c>
      <c r="X29" s="1"/>
      <c r="Y29" s="1"/>
    </row>
    <row r="30" spans="1:25" ht="15.75" thickBot="1" x14ac:dyDescent="0.3">
      <c r="A30" s="1">
        <v>22</v>
      </c>
      <c r="B30" s="1">
        <v>201207082</v>
      </c>
      <c r="C30" s="11" t="s">
        <v>73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f t="shared" si="0"/>
        <v>8</v>
      </c>
      <c r="M30" s="1">
        <f t="shared" si="1"/>
        <v>0</v>
      </c>
      <c r="N30" s="15">
        <f t="shared" si="2"/>
        <v>1</v>
      </c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f t="shared" si="3"/>
        <v>8</v>
      </c>
      <c r="X30" s="32"/>
      <c r="Y30" s="1"/>
    </row>
    <row r="31" spans="1:25" ht="15.75" thickBot="1" x14ac:dyDescent="0.3">
      <c r="A31" s="1">
        <v>23</v>
      </c>
      <c r="B31" s="1">
        <v>201232940</v>
      </c>
      <c r="C31" s="11" t="s">
        <v>74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0</v>
      </c>
      <c r="J31" s="1">
        <v>0</v>
      </c>
      <c r="K31" s="1">
        <v>0</v>
      </c>
      <c r="L31" s="1">
        <f t="shared" si="0"/>
        <v>5</v>
      </c>
      <c r="M31" s="1">
        <f t="shared" si="1"/>
        <v>3</v>
      </c>
      <c r="N31" s="15">
        <f t="shared" si="2"/>
        <v>0.625</v>
      </c>
      <c r="O31" s="1">
        <v>1</v>
      </c>
      <c r="P31" s="1">
        <v>1</v>
      </c>
      <c r="Q31" s="1">
        <v>1</v>
      </c>
      <c r="R31" s="1">
        <v>1</v>
      </c>
      <c r="S31" s="1">
        <v>1</v>
      </c>
      <c r="T31" s="1">
        <v>0</v>
      </c>
      <c r="U31" s="1">
        <v>0</v>
      </c>
      <c r="V31" s="1">
        <v>0</v>
      </c>
      <c r="W31" s="1">
        <f t="shared" si="3"/>
        <v>5</v>
      </c>
      <c r="X31" s="1"/>
      <c r="Y31" s="1"/>
    </row>
    <row r="32" spans="1:25" ht="15.75" thickBot="1" x14ac:dyDescent="0.3">
      <c r="A32" s="1">
        <v>24</v>
      </c>
      <c r="B32" s="1">
        <v>201227267</v>
      </c>
      <c r="C32" s="11" t="s">
        <v>75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f t="shared" si="0"/>
        <v>8</v>
      </c>
      <c r="M32" s="1">
        <f t="shared" si="1"/>
        <v>0</v>
      </c>
      <c r="N32" s="15">
        <f t="shared" si="2"/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>
        <v>1</v>
      </c>
      <c r="V32" s="1">
        <v>1</v>
      </c>
      <c r="W32" s="1">
        <f t="shared" si="3"/>
        <v>8</v>
      </c>
      <c r="X32" s="1"/>
      <c r="Y32" s="1">
        <v>1</v>
      </c>
    </row>
    <row r="33" spans="1:25" ht="15.75" thickBot="1" x14ac:dyDescent="0.3">
      <c r="A33" s="1">
        <v>25</v>
      </c>
      <c r="B33" s="1">
        <v>201227281</v>
      </c>
      <c r="C33" s="11" t="s">
        <v>76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f t="shared" si="0"/>
        <v>8</v>
      </c>
      <c r="M33" s="1">
        <f t="shared" si="1"/>
        <v>0</v>
      </c>
      <c r="N33" s="15">
        <f t="shared" si="2"/>
        <v>1</v>
      </c>
      <c r="O33" s="1"/>
      <c r="P33" s="1"/>
      <c r="Q33" s="1">
        <v>1</v>
      </c>
      <c r="R33" s="1"/>
      <c r="S33" s="1"/>
      <c r="T33" s="1">
        <v>1</v>
      </c>
      <c r="U33" s="1">
        <v>1</v>
      </c>
      <c r="V33" s="1">
        <v>0</v>
      </c>
      <c r="W33" s="1">
        <f t="shared" si="3"/>
        <v>3</v>
      </c>
      <c r="X33" s="1"/>
      <c r="Y33" s="1"/>
    </row>
    <row r="39" spans="1:25" x14ac:dyDescent="0.2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</row>
  </sheetData>
  <mergeCells count="32">
    <mergeCell ref="L7:L8"/>
    <mergeCell ref="M7:M8"/>
    <mergeCell ref="N7:N8"/>
    <mergeCell ref="W7:W8"/>
    <mergeCell ref="X7:X8"/>
    <mergeCell ref="O2:O8"/>
    <mergeCell ref="P2:P8"/>
    <mergeCell ref="Q2:Q8"/>
    <mergeCell ref="R2:R8"/>
    <mergeCell ref="V2:V8"/>
    <mergeCell ref="A39:Y39"/>
    <mergeCell ref="A4:B4"/>
    <mergeCell ref="A5:B5"/>
    <mergeCell ref="A6:B6"/>
    <mergeCell ref="A7:A8"/>
    <mergeCell ref="B7:B8"/>
    <mergeCell ref="C7:C8"/>
    <mergeCell ref="S2:S8"/>
    <mergeCell ref="T2:T8"/>
    <mergeCell ref="U2:U8"/>
    <mergeCell ref="Y2:Y8"/>
    <mergeCell ref="A1:C3"/>
    <mergeCell ref="D1:N1"/>
    <mergeCell ref="O1:W1"/>
    <mergeCell ref="D2:D8"/>
    <mergeCell ref="E2:E8"/>
    <mergeCell ref="I2:I8"/>
    <mergeCell ref="J2:J8"/>
    <mergeCell ref="K2:K8"/>
    <mergeCell ref="F2:F8"/>
    <mergeCell ref="G2:G8"/>
    <mergeCell ref="H2:H8"/>
  </mergeCells>
  <conditionalFormatting sqref="N9:N33">
    <cfRule type="cellIs" dxfId="27" priority="1" operator="lessThan">
      <formula>0.8</formula>
    </cfRule>
  </conditionalFormatting>
  <pageMargins left="0.7" right="0.7" top="0.96875" bottom="0.75" header="0.3" footer="0.3"/>
  <pageSetup scale="73" orientation="landscape" verticalDpi="300" r:id="rId1"/>
  <headerFooter scaleWithDoc="0" alignWithMargins="0">
    <oddHeader>&amp;C&amp;G</oddHeader>
    <oddFooter xml:space="preserve">&amp;LAv.2 Sur #519 Col. Centro Ciudad Serdán Pue., Tel. 01 (245) 45 2 25 90. Correo electrónico. dir.lazaroextserdan@hotmail.com
&amp;R
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1"/>
  <sheetViews>
    <sheetView topLeftCell="B2" zoomScaleNormal="100" zoomScalePageLayoutView="90" workbookViewId="0">
      <selection activeCell="L6" sqref="L6"/>
    </sheetView>
  </sheetViews>
  <sheetFormatPr baseColWidth="10" defaultRowHeight="15" x14ac:dyDescent="0.25"/>
  <cols>
    <col min="1" max="1" width="3.5703125" bestFit="1" customWidth="1"/>
    <col min="2" max="2" width="10.85546875" bestFit="1" customWidth="1"/>
    <col min="3" max="3" width="42.140625" bestFit="1" customWidth="1"/>
    <col min="4" max="4" width="10.140625" customWidth="1"/>
    <col min="5" max="5" width="9.28515625" hidden="1" customWidth="1"/>
    <col min="6" max="6" width="6.5703125" customWidth="1"/>
    <col min="7" max="7" width="12" bestFit="1" customWidth="1"/>
    <col min="8" max="8" width="7" customWidth="1"/>
    <col min="9" max="9" width="13.7109375" bestFit="1" customWidth="1"/>
    <col min="10" max="12" width="8.5703125" customWidth="1"/>
    <col min="13" max="13" width="10.7109375" customWidth="1"/>
  </cols>
  <sheetData>
    <row r="1" spans="1:17" ht="15.75" thickBot="1" x14ac:dyDescent="0.3">
      <c r="A1" s="115" t="s">
        <v>32</v>
      </c>
      <c r="B1" s="116"/>
      <c r="C1" s="21" t="s">
        <v>33</v>
      </c>
      <c r="D1" s="100"/>
      <c r="E1" s="100"/>
      <c r="F1" s="100"/>
      <c r="G1" s="100"/>
      <c r="P1" s="98" t="s">
        <v>120</v>
      </c>
      <c r="Q1" s="98"/>
    </row>
    <row r="2" spans="1:17" ht="15.75" thickBot="1" x14ac:dyDescent="0.3">
      <c r="A2" s="117" t="s">
        <v>34</v>
      </c>
      <c r="B2" s="118"/>
      <c r="C2" s="21" t="s">
        <v>116</v>
      </c>
      <c r="D2" s="101"/>
      <c r="E2" s="101"/>
      <c r="F2" s="101"/>
      <c r="G2" s="101"/>
      <c r="H2" s="110" t="s">
        <v>112</v>
      </c>
      <c r="I2" s="110"/>
      <c r="J2" s="110"/>
      <c r="K2" s="38"/>
      <c r="L2" s="38"/>
      <c r="M2" s="111"/>
      <c r="N2" s="112"/>
      <c r="O2" s="113"/>
      <c r="P2" s="98"/>
      <c r="Q2" s="98"/>
    </row>
    <row r="3" spans="1:17" ht="15.75" thickBot="1" x14ac:dyDescent="0.3">
      <c r="A3" s="119" t="s">
        <v>35</v>
      </c>
      <c r="B3" s="119"/>
      <c r="C3" s="22">
        <v>1</v>
      </c>
      <c r="D3" s="102" t="s">
        <v>110</v>
      </c>
      <c r="E3" s="100"/>
      <c r="F3" s="100"/>
      <c r="G3" s="100"/>
      <c r="P3" s="99"/>
      <c r="Q3" s="99"/>
    </row>
    <row r="4" spans="1:17" ht="15" customHeight="1" thickBot="1" x14ac:dyDescent="0.3">
      <c r="A4" s="121" t="s">
        <v>111</v>
      </c>
      <c r="B4" s="122"/>
      <c r="C4" s="23"/>
      <c r="D4" s="105" t="s">
        <v>45</v>
      </c>
      <c r="E4" s="105"/>
      <c r="F4" s="106"/>
      <c r="G4" s="107" t="s">
        <v>46</v>
      </c>
      <c r="H4" s="109"/>
      <c r="I4" s="107" t="s">
        <v>31</v>
      </c>
      <c r="J4" s="109"/>
      <c r="K4" s="107" t="s">
        <v>142</v>
      </c>
      <c r="L4" s="109"/>
      <c r="M4" s="107" t="s">
        <v>44</v>
      </c>
      <c r="N4" s="109"/>
      <c r="O4" s="103"/>
      <c r="P4" s="104"/>
      <c r="Q4" s="104"/>
    </row>
    <row r="5" spans="1:17" x14ac:dyDescent="0.25">
      <c r="A5" s="114" t="s">
        <v>36</v>
      </c>
      <c r="B5" s="120" t="s">
        <v>37</v>
      </c>
      <c r="C5" s="114" t="s">
        <v>38</v>
      </c>
      <c r="D5" s="107"/>
      <c r="E5" s="108"/>
      <c r="F5" s="109"/>
      <c r="G5" s="17" t="s">
        <v>109</v>
      </c>
      <c r="H5" s="5">
        <v>10</v>
      </c>
      <c r="I5" s="18" t="s">
        <v>43</v>
      </c>
      <c r="J5" s="19">
        <v>8</v>
      </c>
      <c r="K5" s="39" t="s">
        <v>143</v>
      </c>
      <c r="L5" s="39">
        <v>2</v>
      </c>
      <c r="M5" s="123" t="s">
        <v>47</v>
      </c>
      <c r="N5" s="27" t="s">
        <v>48</v>
      </c>
      <c r="O5" s="84" t="s">
        <v>49</v>
      </c>
      <c r="P5" s="84" t="s">
        <v>40</v>
      </c>
      <c r="Q5" s="125" t="s">
        <v>108</v>
      </c>
    </row>
    <row r="6" spans="1:17" x14ac:dyDescent="0.25">
      <c r="A6" s="114"/>
      <c r="B6" s="120"/>
      <c r="C6" s="114"/>
      <c r="D6" s="7" t="s">
        <v>50</v>
      </c>
      <c r="E6" s="7" t="s">
        <v>51</v>
      </c>
      <c r="F6" s="8">
        <v>0.3</v>
      </c>
      <c r="G6" s="7" t="s">
        <v>52</v>
      </c>
      <c r="H6" s="8">
        <v>0.25</v>
      </c>
      <c r="I6" s="16" t="s">
        <v>52</v>
      </c>
      <c r="J6" s="9">
        <v>0.2</v>
      </c>
      <c r="K6" s="9" t="s">
        <v>52</v>
      </c>
      <c r="L6" s="9">
        <v>0.25</v>
      </c>
      <c r="M6" s="124"/>
      <c r="N6" s="28" t="s">
        <v>53</v>
      </c>
      <c r="O6" s="97"/>
      <c r="P6" s="97"/>
      <c r="Q6" s="126"/>
    </row>
    <row r="7" spans="1:17" ht="15.75" thickBot="1" x14ac:dyDescent="0.3">
      <c r="A7" s="1">
        <v>1</v>
      </c>
      <c r="B7" s="1">
        <v>201239508</v>
      </c>
      <c r="C7" s="11" t="s">
        <v>54</v>
      </c>
      <c r="D7" s="1">
        <v>4.3</v>
      </c>
      <c r="E7" s="1"/>
      <c r="F7" s="10">
        <f>SUM(D7,'2B-uno(A)'!Y9)*3/10</f>
        <v>1.2899999999999998</v>
      </c>
      <c r="G7" s="1">
        <v>10</v>
      </c>
      <c r="H7" s="10">
        <f>G7*2.5/$H$5</f>
        <v>2.5</v>
      </c>
      <c r="I7" s="1">
        <f>'2B-uno(A)'!W9</f>
        <v>8</v>
      </c>
      <c r="J7" s="10">
        <f>I7*2/$J$5</f>
        <v>2</v>
      </c>
      <c r="K7" s="1">
        <v>2</v>
      </c>
      <c r="L7" s="10">
        <f>K7*2.5/$L$5</f>
        <v>2.5</v>
      </c>
      <c r="M7" s="1">
        <f>SUM(J7,H7,F7,L7)</f>
        <v>8.2899999999999991</v>
      </c>
      <c r="N7" s="10">
        <f>IF(M7&lt;6,ROUNDDOWN(M7,0),ROUND(M7,0))</f>
        <v>8</v>
      </c>
      <c r="O7" s="1">
        <f>'2B-uno(A)'!L9</f>
        <v>8</v>
      </c>
      <c r="P7" s="1">
        <f>'2B-uno(A)'!M9</f>
        <v>0</v>
      </c>
      <c r="Q7" s="15">
        <f>'2B-uno(A)'!N9</f>
        <v>1</v>
      </c>
    </row>
    <row r="8" spans="1:17" ht="15.75" thickBot="1" x14ac:dyDescent="0.3">
      <c r="A8" s="1">
        <v>2</v>
      </c>
      <c r="B8" s="1">
        <v>201215496</v>
      </c>
      <c r="C8" s="11" t="s">
        <v>55</v>
      </c>
      <c r="D8" s="1">
        <v>3</v>
      </c>
      <c r="E8" s="1"/>
      <c r="F8" s="10">
        <f>SUM(D8,'2B-uno(A)'!Y10)*3/10</f>
        <v>1.2</v>
      </c>
      <c r="G8" s="1">
        <v>10</v>
      </c>
      <c r="H8" s="10">
        <f t="shared" ref="H8:H31" si="0">G8*2.5/$H$5</f>
        <v>2.5</v>
      </c>
      <c r="I8" s="1">
        <f>'2B-uno(A)'!W10</f>
        <v>8</v>
      </c>
      <c r="J8" s="10">
        <f t="shared" ref="J8:J31" si="1">I8*2/$J$5</f>
        <v>2</v>
      </c>
      <c r="K8" s="1">
        <v>2</v>
      </c>
      <c r="L8" s="10">
        <f t="shared" ref="L8:L31" si="2">K8*2.5/$L$5</f>
        <v>2.5</v>
      </c>
      <c r="M8" s="1">
        <f t="shared" ref="M8:M31" si="3">SUM(J8,H8,F8,L8)</f>
        <v>8.1999999999999993</v>
      </c>
      <c r="N8" s="10">
        <f t="shared" ref="N8:N31" si="4">IF(M8&lt;6,ROUNDDOWN(M8,0),ROUND(M8,0))</f>
        <v>8</v>
      </c>
      <c r="O8" s="1">
        <f>'2B-uno(A)'!L10</f>
        <v>8</v>
      </c>
      <c r="P8" s="1">
        <f>'2B-uno(A)'!M10</f>
        <v>0</v>
      </c>
      <c r="Q8" s="15">
        <f>'2B-uno(A)'!N10</f>
        <v>1</v>
      </c>
    </row>
    <row r="9" spans="1:17" ht="15.75" thickBot="1" x14ac:dyDescent="0.3">
      <c r="A9" s="1">
        <v>3</v>
      </c>
      <c r="B9" s="1">
        <v>201213130</v>
      </c>
      <c r="C9" s="11" t="s">
        <v>56</v>
      </c>
      <c r="D9" s="1">
        <v>5.6</v>
      </c>
      <c r="E9" s="1"/>
      <c r="F9" s="10">
        <f>SUM(D9,'2B-uno(A)'!Y11)*3/10</f>
        <v>1.6799999999999997</v>
      </c>
      <c r="G9" s="1">
        <v>10</v>
      </c>
      <c r="H9" s="10">
        <f t="shared" si="0"/>
        <v>2.5</v>
      </c>
      <c r="I9" s="1">
        <f>'2B-uno(A)'!W11</f>
        <v>8</v>
      </c>
      <c r="J9" s="10">
        <f t="shared" si="1"/>
        <v>2</v>
      </c>
      <c r="K9" s="1">
        <v>2</v>
      </c>
      <c r="L9" s="10">
        <f t="shared" si="2"/>
        <v>2.5</v>
      </c>
      <c r="M9" s="1">
        <f t="shared" si="3"/>
        <v>8.68</v>
      </c>
      <c r="N9" s="10">
        <f t="shared" si="4"/>
        <v>9</v>
      </c>
      <c r="O9" s="1">
        <f>'2B-uno(A)'!L11</f>
        <v>8</v>
      </c>
      <c r="P9" s="1">
        <f>'2B-uno(A)'!M11</f>
        <v>0</v>
      </c>
      <c r="Q9" s="15">
        <f>'2B-uno(A)'!N11</f>
        <v>1</v>
      </c>
    </row>
    <row r="10" spans="1:17" ht="15.75" thickBot="1" x14ac:dyDescent="0.3">
      <c r="A10" s="1">
        <v>4</v>
      </c>
      <c r="B10" s="1">
        <v>201246116</v>
      </c>
      <c r="C10" s="11" t="s">
        <v>57</v>
      </c>
      <c r="D10" s="1">
        <v>5</v>
      </c>
      <c r="E10" s="1"/>
      <c r="F10" s="10">
        <f>SUM(D10,'2B-uno(A)'!Y12)*3/10</f>
        <v>2.5499999999999998</v>
      </c>
      <c r="G10" s="1">
        <v>9</v>
      </c>
      <c r="H10" s="10">
        <f t="shared" si="0"/>
        <v>2.25</v>
      </c>
      <c r="I10" s="1">
        <f>'2B-uno(A)'!W12</f>
        <v>6</v>
      </c>
      <c r="J10" s="10">
        <f t="shared" si="1"/>
        <v>1.5</v>
      </c>
      <c r="K10" s="1">
        <v>2</v>
      </c>
      <c r="L10" s="10">
        <f t="shared" si="2"/>
        <v>2.5</v>
      </c>
      <c r="M10" s="1">
        <f t="shared" si="3"/>
        <v>8.8000000000000007</v>
      </c>
      <c r="N10" s="10">
        <f t="shared" si="4"/>
        <v>9</v>
      </c>
      <c r="O10" s="1">
        <f>'2B-uno(A)'!L12</f>
        <v>8</v>
      </c>
      <c r="P10" s="1">
        <f>'2B-uno(A)'!M12</f>
        <v>0</v>
      </c>
      <c r="Q10" s="15">
        <f>'2B-uno(A)'!N12</f>
        <v>1</v>
      </c>
    </row>
    <row r="11" spans="1:17" ht="15.75" thickBot="1" x14ac:dyDescent="0.3">
      <c r="A11" s="1">
        <v>5</v>
      </c>
      <c r="B11" s="1">
        <v>201246763</v>
      </c>
      <c r="C11" s="11" t="s">
        <v>58</v>
      </c>
      <c r="D11" s="1">
        <v>2</v>
      </c>
      <c r="E11" s="1"/>
      <c r="F11" s="10">
        <f>SUM(D11,'2B-uno(A)'!Y13)*3/10</f>
        <v>0.6</v>
      </c>
      <c r="G11" s="1">
        <v>8</v>
      </c>
      <c r="H11" s="10">
        <f t="shared" si="0"/>
        <v>2</v>
      </c>
      <c r="I11" s="1">
        <f>'2B-uno(A)'!W13</f>
        <v>3</v>
      </c>
      <c r="J11" s="10">
        <f t="shared" si="1"/>
        <v>0.75</v>
      </c>
      <c r="K11" s="1">
        <v>2</v>
      </c>
      <c r="L11" s="10">
        <f t="shared" si="2"/>
        <v>2.5</v>
      </c>
      <c r="M11" s="1">
        <f t="shared" si="3"/>
        <v>5.85</v>
      </c>
      <c r="N11" s="10">
        <f t="shared" si="4"/>
        <v>5</v>
      </c>
      <c r="O11" s="1">
        <f>'2B-uno(A)'!L13</f>
        <v>8</v>
      </c>
      <c r="P11" s="1">
        <f>'2B-uno(A)'!M13</f>
        <v>0</v>
      </c>
      <c r="Q11" s="15">
        <f>'2B-uno(A)'!N13</f>
        <v>1</v>
      </c>
    </row>
    <row r="12" spans="1:17" ht="15.75" thickBot="1" x14ac:dyDescent="0.3">
      <c r="A12" s="1">
        <v>6</v>
      </c>
      <c r="B12" s="1">
        <v>201226627</v>
      </c>
      <c r="C12" s="11" t="s">
        <v>59</v>
      </c>
      <c r="D12" s="1">
        <v>2.6</v>
      </c>
      <c r="E12" s="1"/>
      <c r="F12" s="10">
        <f>SUM(D12,'2B-uno(A)'!Y14)*3/10</f>
        <v>0.78</v>
      </c>
      <c r="G12" s="1">
        <v>10</v>
      </c>
      <c r="H12" s="10">
        <f t="shared" si="0"/>
        <v>2.5</v>
      </c>
      <c r="I12" s="1">
        <f>'2B-uno(A)'!W14</f>
        <v>6</v>
      </c>
      <c r="J12" s="10">
        <f t="shared" si="1"/>
        <v>1.5</v>
      </c>
      <c r="K12" s="1">
        <v>2</v>
      </c>
      <c r="L12" s="10">
        <f t="shared" si="2"/>
        <v>2.5</v>
      </c>
      <c r="M12" s="1">
        <f t="shared" si="3"/>
        <v>7.28</v>
      </c>
      <c r="N12" s="10">
        <f t="shared" si="4"/>
        <v>7</v>
      </c>
      <c r="O12" s="1">
        <f>'2B-uno(A)'!L14</f>
        <v>8</v>
      </c>
      <c r="P12" s="1">
        <f>'2B-uno(A)'!M14</f>
        <v>0</v>
      </c>
      <c r="Q12" s="15">
        <f>'2B-uno(A)'!N14</f>
        <v>1</v>
      </c>
    </row>
    <row r="13" spans="1:17" ht="15.75" thickBot="1" x14ac:dyDescent="0.3">
      <c r="A13" s="1">
        <v>7</v>
      </c>
      <c r="B13" s="1">
        <v>201219395</v>
      </c>
      <c r="C13" s="11" t="s">
        <v>118</v>
      </c>
      <c r="D13" s="1">
        <v>7</v>
      </c>
      <c r="E13" s="1"/>
      <c r="F13" s="10">
        <f>SUM(D13,'2B-uno(A)'!Y15)*3/10</f>
        <v>2.5499999999999998</v>
      </c>
      <c r="G13" s="1">
        <v>10</v>
      </c>
      <c r="H13" s="10">
        <f t="shared" si="0"/>
        <v>2.5</v>
      </c>
      <c r="I13" s="1">
        <f>'2B-uno(A)'!W15</f>
        <v>8</v>
      </c>
      <c r="J13" s="10">
        <f t="shared" si="1"/>
        <v>2</v>
      </c>
      <c r="K13" s="1">
        <v>2</v>
      </c>
      <c r="L13" s="10">
        <f t="shared" si="2"/>
        <v>2.5</v>
      </c>
      <c r="M13" s="1">
        <f t="shared" si="3"/>
        <v>9.5500000000000007</v>
      </c>
      <c r="N13" s="10">
        <f t="shared" si="4"/>
        <v>10</v>
      </c>
      <c r="O13" s="1">
        <f>'2B-uno(A)'!L15</f>
        <v>8</v>
      </c>
      <c r="P13" s="1">
        <f>'2B-uno(A)'!M15</f>
        <v>0</v>
      </c>
      <c r="Q13" s="15">
        <f>'2B-uno(A)'!N15</f>
        <v>1</v>
      </c>
    </row>
    <row r="14" spans="1:17" ht="15.75" thickBot="1" x14ac:dyDescent="0.3">
      <c r="A14" s="1">
        <v>8</v>
      </c>
      <c r="B14" s="1">
        <v>201225812</v>
      </c>
      <c r="C14" s="11" t="s">
        <v>119</v>
      </c>
      <c r="D14" s="1">
        <v>6.5</v>
      </c>
      <c r="E14" s="1"/>
      <c r="F14" s="10">
        <f>SUM(D14,'2B-uno(A)'!Y16)*3/10</f>
        <v>1.95</v>
      </c>
      <c r="G14" s="1">
        <v>10</v>
      </c>
      <c r="H14" s="10">
        <f t="shared" si="0"/>
        <v>2.5</v>
      </c>
      <c r="I14" s="1">
        <f>'2B-uno(A)'!W16</f>
        <v>8</v>
      </c>
      <c r="J14" s="10">
        <f t="shared" si="1"/>
        <v>2</v>
      </c>
      <c r="K14" s="1">
        <v>2</v>
      </c>
      <c r="L14" s="10">
        <f t="shared" si="2"/>
        <v>2.5</v>
      </c>
      <c r="M14" s="1">
        <f t="shared" si="3"/>
        <v>8.9499999999999993</v>
      </c>
      <c r="N14" s="10">
        <f t="shared" si="4"/>
        <v>9</v>
      </c>
      <c r="O14" s="1">
        <f>'2B-uno(A)'!L16</f>
        <v>8</v>
      </c>
      <c r="P14" s="1">
        <f>'2B-uno(A)'!M16</f>
        <v>0</v>
      </c>
      <c r="Q14" s="15">
        <f>'2B-uno(A)'!N16</f>
        <v>1</v>
      </c>
    </row>
    <row r="15" spans="1:17" ht="15.75" thickBot="1" x14ac:dyDescent="0.3">
      <c r="A15" s="1">
        <v>9</v>
      </c>
      <c r="B15" s="1">
        <v>201225837</v>
      </c>
      <c r="C15" s="11" t="s">
        <v>60</v>
      </c>
      <c r="D15" s="1">
        <v>1.3</v>
      </c>
      <c r="E15" s="1"/>
      <c r="F15" s="10">
        <f>SUM(D15,'2B-uno(A)'!Y17)*3/10</f>
        <v>0.69</v>
      </c>
      <c r="G15" s="1">
        <v>9</v>
      </c>
      <c r="H15" s="10">
        <f t="shared" si="0"/>
        <v>2.25</v>
      </c>
      <c r="I15" s="1">
        <f>'2B-uno(A)'!W17</f>
        <v>7.5</v>
      </c>
      <c r="J15" s="10">
        <f t="shared" si="1"/>
        <v>1.875</v>
      </c>
      <c r="K15" s="1">
        <v>1</v>
      </c>
      <c r="L15" s="10">
        <f t="shared" si="2"/>
        <v>1.25</v>
      </c>
      <c r="M15" s="1">
        <f t="shared" si="3"/>
        <v>6.0649999999999995</v>
      </c>
      <c r="N15" s="10">
        <f t="shared" si="4"/>
        <v>6</v>
      </c>
      <c r="O15" s="1">
        <f>'2B-uno(A)'!L17</f>
        <v>8</v>
      </c>
      <c r="P15" s="1">
        <f>'2B-uno(A)'!M17</f>
        <v>0</v>
      </c>
      <c r="Q15" s="15">
        <f>'2B-uno(A)'!N17</f>
        <v>1</v>
      </c>
    </row>
    <row r="16" spans="1:17" ht="15.75" thickBot="1" x14ac:dyDescent="0.3">
      <c r="A16" s="1">
        <v>10</v>
      </c>
      <c r="B16" s="1">
        <v>201247208</v>
      </c>
      <c r="C16" s="11" t="s">
        <v>61</v>
      </c>
      <c r="D16" s="1">
        <v>8</v>
      </c>
      <c r="E16" s="1"/>
      <c r="F16" s="10">
        <f>SUM(D16,'2B-uno(A)'!Y18)*3/10</f>
        <v>2.4</v>
      </c>
      <c r="G16" s="1">
        <v>10</v>
      </c>
      <c r="H16" s="10">
        <f t="shared" si="0"/>
        <v>2.5</v>
      </c>
      <c r="I16" s="1">
        <f>'2B-uno(A)'!W18</f>
        <v>4</v>
      </c>
      <c r="J16" s="10">
        <f t="shared" si="1"/>
        <v>1</v>
      </c>
      <c r="K16" s="1">
        <v>2</v>
      </c>
      <c r="L16" s="10">
        <f t="shared" si="2"/>
        <v>2.5</v>
      </c>
      <c r="M16" s="1">
        <f t="shared" si="3"/>
        <v>8.4</v>
      </c>
      <c r="N16" s="10">
        <f t="shared" si="4"/>
        <v>8</v>
      </c>
      <c r="O16" s="1">
        <f>'2B-uno(A)'!L18</f>
        <v>8</v>
      </c>
      <c r="P16" s="1">
        <f>'2B-uno(A)'!M18</f>
        <v>0</v>
      </c>
      <c r="Q16" s="15">
        <f>'2B-uno(A)'!N18</f>
        <v>1</v>
      </c>
    </row>
    <row r="17" spans="1:17" ht="15.75" thickBot="1" x14ac:dyDescent="0.3">
      <c r="A17" s="1">
        <v>11</v>
      </c>
      <c r="B17" s="1">
        <v>201232278</v>
      </c>
      <c r="C17" s="11" t="s">
        <v>62</v>
      </c>
      <c r="D17" s="1">
        <v>3.6</v>
      </c>
      <c r="E17" s="1"/>
      <c r="F17" s="10">
        <f>SUM(D17,'2B-uno(A)'!Y19)*3/10</f>
        <v>1.38</v>
      </c>
      <c r="G17" s="1">
        <v>10</v>
      </c>
      <c r="H17" s="10">
        <f t="shared" si="0"/>
        <v>2.5</v>
      </c>
      <c r="I17" s="1">
        <f>'2B-uno(A)'!W19</f>
        <v>6</v>
      </c>
      <c r="J17" s="10">
        <f t="shared" si="1"/>
        <v>1.5</v>
      </c>
      <c r="K17" s="1">
        <v>2</v>
      </c>
      <c r="L17" s="10">
        <f t="shared" si="2"/>
        <v>2.5</v>
      </c>
      <c r="M17" s="1">
        <f t="shared" si="3"/>
        <v>7.88</v>
      </c>
      <c r="N17" s="10">
        <f t="shared" si="4"/>
        <v>8</v>
      </c>
      <c r="O17" s="1">
        <f>'2B-uno(A)'!L19</f>
        <v>8</v>
      </c>
      <c r="P17" s="1">
        <f>'2B-uno(A)'!M19</f>
        <v>0</v>
      </c>
      <c r="Q17" s="15">
        <f>'2B-uno(A)'!N19</f>
        <v>1</v>
      </c>
    </row>
    <row r="18" spans="1:17" ht="15.75" thickBot="1" x14ac:dyDescent="0.3">
      <c r="A18" s="1">
        <v>12</v>
      </c>
      <c r="B18" s="1">
        <v>201246844</v>
      </c>
      <c r="C18" s="11" t="s">
        <v>63</v>
      </c>
      <c r="D18" s="1">
        <v>8.6</v>
      </c>
      <c r="E18" s="1"/>
      <c r="F18" s="10">
        <f>SUM(D18,'2B-uno(A)'!Y20)*3/10</f>
        <v>2.5799999999999996</v>
      </c>
      <c r="G18" s="1">
        <v>10</v>
      </c>
      <c r="H18" s="10">
        <f t="shared" si="0"/>
        <v>2.5</v>
      </c>
      <c r="I18" s="1">
        <f>'2B-uno(A)'!W20</f>
        <v>8</v>
      </c>
      <c r="J18" s="10">
        <f t="shared" si="1"/>
        <v>2</v>
      </c>
      <c r="K18" s="1">
        <v>2</v>
      </c>
      <c r="L18" s="10">
        <f t="shared" si="2"/>
        <v>2.5</v>
      </c>
      <c r="M18" s="1">
        <f t="shared" si="3"/>
        <v>9.58</v>
      </c>
      <c r="N18" s="10">
        <f t="shared" si="4"/>
        <v>10</v>
      </c>
      <c r="O18" s="1">
        <f>'2B-uno(A)'!L20</f>
        <v>8</v>
      </c>
      <c r="P18" s="1">
        <f>'2B-uno(A)'!M20</f>
        <v>0</v>
      </c>
      <c r="Q18" s="15">
        <f>'2B-uno(A)'!N20</f>
        <v>1</v>
      </c>
    </row>
    <row r="19" spans="1:17" ht="15.75" thickBot="1" x14ac:dyDescent="0.3">
      <c r="A19" s="1">
        <v>13</v>
      </c>
      <c r="B19" s="1">
        <v>201246878</v>
      </c>
      <c r="C19" s="11" t="s">
        <v>64</v>
      </c>
      <c r="D19" s="1">
        <v>3.3</v>
      </c>
      <c r="E19" s="1"/>
      <c r="F19" s="10">
        <f>SUM(D19,'2B-uno(A)'!Y21)*3/10</f>
        <v>1.2899999999999998</v>
      </c>
      <c r="G19" s="1">
        <v>10</v>
      </c>
      <c r="H19" s="10">
        <f t="shared" si="0"/>
        <v>2.5</v>
      </c>
      <c r="I19" s="1">
        <f>'2B-uno(A)'!W21</f>
        <v>6</v>
      </c>
      <c r="J19" s="10">
        <f t="shared" si="1"/>
        <v>1.5</v>
      </c>
      <c r="K19" s="1">
        <v>2</v>
      </c>
      <c r="L19" s="10">
        <f t="shared" si="2"/>
        <v>2.5</v>
      </c>
      <c r="M19" s="1">
        <f t="shared" si="3"/>
        <v>7.79</v>
      </c>
      <c r="N19" s="10">
        <f t="shared" si="4"/>
        <v>8</v>
      </c>
      <c r="O19" s="1">
        <f>'2B-uno(A)'!L21</f>
        <v>8</v>
      </c>
      <c r="P19" s="1">
        <f>'2B-uno(A)'!M21</f>
        <v>0</v>
      </c>
      <c r="Q19" s="15">
        <f>'2B-uno(A)'!N21</f>
        <v>1</v>
      </c>
    </row>
    <row r="20" spans="1:17" ht="15.75" thickBot="1" x14ac:dyDescent="0.3">
      <c r="A20" s="1">
        <v>14</v>
      </c>
      <c r="B20" s="1">
        <v>201232483</v>
      </c>
      <c r="C20" s="11" t="s">
        <v>65</v>
      </c>
      <c r="D20" s="1">
        <v>2.6</v>
      </c>
      <c r="E20" s="1"/>
      <c r="F20" s="10">
        <f>SUM(D20,'2B-uno(A)'!Y22)*3/10</f>
        <v>1.08</v>
      </c>
      <c r="G20" s="1">
        <v>9</v>
      </c>
      <c r="H20" s="10">
        <f t="shared" si="0"/>
        <v>2.25</v>
      </c>
      <c r="I20" s="1">
        <f>'2B-uno(A)'!W22</f>
        <v>1</v>
      </c>
      <c r="J20" s="10">
        <f t="shared" si="1"/>
        <v>0.25</v>
      </c>
      <c r="K20" s="1">
        <v>2</v>
      </c>
      <c r="L20" s="10">
        <f t="shared" si="2"/>
        <v>2.5</v>
      </c>
      <c r="M20" s="1">
        <f t="shared" si="3"/>
        <v>6.08</v>
      </c>
      <c r="N20" s="10">
        <f t="shared" si="4"/>
        <v>6</v>
      </c>
      <c r="O20" s="1">
        <f>'2B-uno(A)'!L22</f>
        <v>8</v>
      </c>
      <c r="P20" s="1">
        <f>'2B-uno(A)'!M22</f>
        <v>0</v>
      </c>
      <c r="Q20" s="15">
        <f>'2B-uno(A)'!N22</f>
        <v>1</v>
      </c>
    </row>
    <row r="21" spans="1:17" ht="15.75" thickBot="1" x14ac:dyDescent="0.3">
      <c r="A21" s="1">
        <v>15</v>
      </c>
      <c r="B21" s="1">
        <v>201248101</v>
      </c>
      <c r="C21" s="11" t="s">
        <v>66</v>
      </c>
      <c r="D21" s="1">
        <v>4.3</v>
      </c>
      <c r="E21" s="1"/>
      <c r="F21" s="10">
        <f>SUM(D21,'2B-uno(A)'!Y23)*3/10</f>
        <v>1.2899999999999998</v>
      </c>
      <c r="G21" s="1">
        <v>9</v>
      </c>
      <c r="H21" s="10">
        <f t="shared" si="0"/>
        <v>2.25</v>
      </c>
      <c r="I21" s="1">
        <f>'2B-uno(A)'!W23</f>
        <v>6</v>
      </c>
      <c r="J21" s="10">
        <f t="shared" si="1"/>
        <v>1.5</v>
      </c>
      <c r="K21" s="1">
        <v>2</v>
      </c>
      <c r="L21" s="10">
        <f t="shared" si="2"/>
        <v>2.5</v>
      </c>
      <c r="M21" s="1">
        <f t="shared" si="3"/>
        <v>7.54</v>
      </c>
      <c r="N21" s="10">
        <f t="shared" si="4"/>
        <v>8</v>
      </c>
      <c r="O21" s="1">
        <f>'2B-uno(A)'!L23</f>
        <v>8</v>
      </c>
      <c r="P21" s="1">
        <f>'2B-uno(A)'!M23</f>
        <v>0</v>
      </c>
      <c r="Q21" s="15">
        <f>'2B-uno(A)'!N23</f>
        <v>1</v>
      </c>
    </row>
    <row r="22" spans="1:17" ht="15.75" thickBot="1" x14ac:dyDescent="0.3">
      <c r="A22" s="1">
        <v>16</v>
      </c>
      <c r="B22" s="1">
        <v>201239620</v>
      </c>
      <c r="C22" s="11" t="s">
        <v>67</v>
      </c>
      <c r="D22" s="1">
        <v>5.3</v>
      </c>
      <c r="E22" s="1"/>
      <c r="F22" s="10">
        <f>SUM(D22,'2B-uno(A)'!Y24)*3/10</f>
        <v>1.7399999999999998</v>
      </c>
      <c r="G22" s="1">
        <v>10</v>
      </c>
      <c r="H22" s="10">
        <f t="shared" si="0"/>
        <v>2.5</v>
      </c>
      <c r="I22" s="1">
        <f>'2B-uno(A)'!W24</f>
        <v>3</v>
      </c>
      <c r="J22" s="10">
        <f t="shared" si="1"/>
        <v>0.75</v>
      </c>
      <c r="K22" s="1">
        <v>2</v>
      </c>
      <c r="L22" s="10">
        <f t="shared" si="2"/>
        <v>2.5</v>
      </c>
      <c r="M22" s="1">
        <f t="shared" si="3"/>
        <v>7.49</v>
      </c>
      <c r="N22" s="10">
        <f t="shared" si="4"/>
        <v>7</v>
      </c>
      <c r="O22" s="1">
        <f>'2B-uno(A)'!L24</f>
        <v>8</v>
      </c>
      <c r="P22" s="1">
        <f>'2B-uno(A)'!M24</f>
        <v>0</v>
      </c>
      <c r="Q22" s="15">
        <f>'2B-uno(A)'!N24</f>
        <v>1</v>
      </c>
    </row>
    <row r="23" spans="1:17" ht="15.75" thickBot="1" x14ac:dyDescent="0.3">
      <c r="A23" s="1">
        <v>17</v>
      </c>
      <c r="B23" s="1">
        <v>201211050</v>
      </c>
      <c r="C23" s="11" t="s">
        <v>68</v>
      </c>
      <c r="D23" s="1">
        <v>9.6</v>
      </c>
      <c r="E23" s="1"/>
      <c r="F23" s="10">
        <f>SUM(D23,'2B-uno(A)'!Y25)*3/10</f>
        <v>4.68</v>
      </c>
      <c r="G23" s="1">
        <v>10</v>
      </c>
      <c r="H23" s="10">
        <f t="shared" si="0"/>
        <v>2.5</v>
      </c>
      <c r="I23" s="1">
        <f>'2B-uno(A)'!W25</f>
        <v>8</v>
      </c>
      <c r="J23" s="10">
        <f t="shared" si="1"/>
        <v>2</v>
      </c>
      <c r="K23" s="1">
        <v>2</v>
      </c>
      <c r="L23" s="10">
        <f t="shared" si="2"/>
        <v>2.5</v>
      </c>
      <c r="M23" s="1">
        <f t="shared" si="3"/>
        <v>11.68</v>
      </c>
      <c r="N23" s="10">
        <f t="shared" si="4"/>
        <v>12</v>
      </c>
      <c r="O23" s="1">
        <f>'2B-uno(A)'!L25</f>
        <v>8</v>
      </c>
      <c r="P23" s="1">
        <f>'2B-uno(A)'!M25</f>
        <v>0</v>
      </c>
      <c r="Q23" s="15">
        <f>'2B-uno(A)'!N25</f>
        <v>1</v>
      </c>
    </row>
    <row r="24" spans="1:17" ht="15.75" thickBot="1" x14ac:dyDescent="0.3">
      <c r="A24" s="1">
        <v>18</v>
      </c>
      <c r="B24" s="1">
        <v>201204801</v>
      </c>
      <c r="C24" s="11" t="s">
        <v>69</v>
      </c>
      <c r="D24" s="1">
        <v>7</v>
      </c>
      <c r="E24" s="1"/>
      <c r="F24" s="10">
        <f>SUM(D24,'2B-uno(A)'!Y26)*3/10</f>
        <v>3</v>
      </c>
      <c r="G24" s="1">
        <v>10</v>
      </c>
      <c r="H24" s="10">
        <f t="shared" si="0"/>
        <v>2.5</v>
      </c>
      <c r="I24" s="1">
        <f>'2B-uno(A)'!W26</f>
        <v>8</v>
      </c>
      <c r="J24" s="10">
        <f t="shared" si="1"/>
        <v>2</v>
      </c>
      <c r="K24" s="1">
        <v>2</v>
      </c>
      <c r="L24" s="10">
        <f t="shared" si="2"/>
        <v>2.5</v>
      </c>
      <c r="M24" s="1">
        <f t="shared" si="3"/>
        <v>10</v>
      </c>
      <c r="N24" s="10">
        <f t="shared" si="4"/>
        <v>10</v>
      </c>
      <c r="O24" s="1">
        <f>'2B-uno(A)'!L26</f>
        <v>8</v>
      </c>
      <c r="P24" s="1">
        <f>'2B-uno(A)'!M26</f>
        <v>0</v>
      </c>
      <c r="Q24" s="15">
        <f>'2B-uno(A)'!N26</f>
        <v>1</v>
      </c>
    </row>
    <row r="25" spans="1:17" ht="15.75" thickBot="1" x14ac:dyDescent="0.3">
      <c r="A25" s="1">
        <v>19</v>
      </c>
      <c r="B25" s="1">
        <v>201248599</v>
      </c>
      <c r="C25" s="11" t="s">
        <v>70</v>
      </c>
      <c r="D25" s="1">
        <v>0</v>
      </c>
      <c r="E25" s="1"/>
      <c r="F25" s="10">
        <f>SUM(D25,'2B-uno(A)'!Y27)*3/10</f>
        <v>0</v>
      </c>
      <c r="G25" s="1">
        <v>0</v>
      </c>
      <c r="H25" s="10">
        <f t="shared" si="0"/>
        <v>0</v>
      </c>
      <c r="I25" s="1">
        <f>'2B-uno(A)'!W27</f>
        <v>0</v>
      </c>
      <c r="J25" s="10">
        <f t="shared" si="1"/>
        <v>0</v>
      </c>
      <c r="K25" s="1">
        <v>0</v>
      </c>
      <c r="L25" s="10">
        <f t="shared" si="2"/>
        <v>0</v>
      </c>
      <c r="M25" s="1">
        <f t="shared" si="3"/>
        <v>0</v>
      </c>
      <c r="N25" s="10">
        <f t="shared" si="4"/>
        <v>0</v>
      </c>
      <c r="O25" s="1">
        <f>'2B-uno(A)'!L27</f>
        <v>0</v>
      </c>
      <c r="P25" s="1">
        <f>'2B-uno(A)'!M27</f>
        <v>8</v>
      </c>
      <c r="Q25" s="15">
        <f>'2B-uno(A)'!N27</f>
        <v>0</v>
      </c>
    </row>
    <row r="26" spans="1:17" ht="15.75" thickBot="1" x14ac:dyDescent="0.3">
      <c r="A26" s="1">
        <v>20</v>
      </c>
      <c r="B26" s="1">
        <v>201213723</v>
      </c>
      <c r="C26" s="11" t="s">
        <v>71</v>
      </c>
      <c r="D26" s="1">
        <v>6</v>
      </c>
      <c r="E26" s="1"/>
      <c r="F26" s="10">
        <f>SUM(D26,'2B-uno(A)'!Y28)*3/10</f>
        <v>1.8</v>
      </c>
      <c r="G26" s="1">
        <v>10</v>
      </c>
      <c r="H26" s="10">
        <f t="shared" si="0"/>
        <v>2.5</v>
      </c>
      <c r="I26" s="1">
        <f>'2B-uno(A)'!W28</f>
        <v>7.5</v>
      </c>
      <c r="J26" s="10">
        <f t="shared" si="1"/>
        <v>1.875</v>
      </c>
      <c r="K26" s="1">
        <v>2</v>
      </c>
      <c r="L26" s="10">
        <f t="shared" si="2"/>
        <v>2.5</v>
      </c>
      <c r="M26" s="1">
        <f t="shared" si="3"/>
        <v>8.6750000000000007</v>
      </c>
      <c r="N26" s="10">
        <f t="shared" si="4"/>
        <v>9</v>
      </c>
      <c r="O26" s="1">
        <f>'2B-uno(A)'!L28</f>
        <v>8</v>
      </c>
      <c r="P26" s="1">
        <f>'2B-uno(A)'!M28</f>
        <v>0</v>
      </c>
      <c r="Q26" s="15">
        <f>'2B-uno(A)'!N28</f>
        <v>1</v>
      </c>
    </row>
    <row r="27" spans="1:17" ht="15.75" thickBot="1" x14ac:dyDescent="0.3">
      <c r="A27" s="1">
        <v>21</v>
      </c>
      <c r="B27" s="1">
        <v>201249105</v>
      </c>
      <c r="C27" s="11" t="s">
        <v>72</v>
      </c>
      <c r="D27" s="1">
        <v>8.3000000000000007</v>
      </c>
      <c r="E27" s="1"/>
      <c r="F27" s="10">
        <f>SUM(D27,'2B-uno(A)'!Y29)*3/10</f>
        <v>2.4900000000000002</v>
      </c>
      <c r="G27" s="1">
        <v>10</v>
      </c>
      <c r="H27" s="10">
        <f t="shared" si="0"/>
        <v>2.5</v>
      </c>
      <c r="I27" s="1">
        <f>'2B-uno(A)'!W29</f>
        <v>7</v>
      </c>
      <c r="J27" s="10">
        <f t="shared" si="1"/>
        <v>1.75</v>
      </c>
      <c r="K27" s="1">
        <v>2</v>
      </c>
      <c r="L27" s="10">
        <f t="shared" si="2"/>
        <v>2.5</v>
      </c>
      <c r="M27" s="1">
        <f t="shared" si="3"/>
        <v>9.24</v>
      </c>
      <c r="N27" s="10">
        <f t="shared" si="4"/>
        <v>9</v>
      </c>
      <c r="O27" s="1">
        <f>'2B-uno(A)'!L29</f>
        <v>8</v>
      </c>
      <c r="P27" s="1">
        <f>'2B-uno(A)'!M29</f>
        <v>0</v>
      </c>
      <c r="Q27" s="15">
        <f>'2B-uno(A)'!N29</f>
        <v>1</v>
      </c>
    </row>
    <row r="28" spans="1:17" ht="15.75" thickBot="1" x14ac:dyDescent="0.3">
      <c r="A28" s="1">
        <v>22</v>
      </c>
      <c r="B28" s="1">
        <v>201207082</v>
      </c>
      <c r="C28" s="11" t="s">
        <v>73</v>
      </c>
      <c r="D28" s="1">
        <v>2</v>
      </c>
      <c r="E28" s="1"/>
      <c r="F28" s="10">
        <f>SUM(D28,'2B-uno(A)'!Y30)*3/10</f>
        <v>0.6</v>
      </c>
      <c r="G28" s="1">
        <v>10</v>
      </c>
      <c r="H28" s="10">
        <f t="shared" si="0"/>
        <v>2.5</v>
      </c>
      <c r="I28" s="1">
        <f>'2B-uno(A)'!W30</f>
        <v>8</v>
      </c>
      <c r="J28" s="10">
        <f t="shared" si="1"/>
        <v>2</v>
      </c>
      <c r="K28" s="1">
        <v>2</v>
      </c>
      <c r="L28" s="10">
        <f t="shared" si="2"/>
        <v>2.5</v>
      </c>
      <c r="M28" s="1">
        <f t="shared" si="3"/>
        <v>7.6</v>
      </c>
      <c r="N28" s="10">
        <f t="shared" si="4"/>
        <v>8</v>
      </c>
      <c r="O28" s="1">
        <f>'2B-uno(A)'!L30</f>
        <v>8</v>
      </c>
      <c r="P28" s="1">
        <f>'2B-uno(A)'!M30</f>
        <v>0</v>
      </c>
      <c r="Q28" s="15">
        <f>'2B-uno(A)'!N30</f>
        <v>1</v>
      </c>
    </row>
    <row r="29" spans="1:17" ht="15.75" thickBot="1" x14ac:dyDescent="0.3">
      <c r="A29" s="1">
        <v>23</v>
      </c>
      <c r="B29" s="1">
        <v>201232940</v>
      </c>
      <c r="C29" s="11" t="s">
        <v>74</v>
      </c>
      <c r="D29" s="1">
        <v>0</v>
      </c>
      <c r="E29" s="1"/>
      <c r="F29" s="10">
        <f>SUM(D29,'2B-uno(A)'!Y31)*3/10</f>
        <v>0</v>
      </c>
      <c r="G29" s="1">
        <v>0</v>
      </c>
      <c r="H29" s="10">
        <f t="shared" si="0"/>
        <v>0</v>
      </c>
      <c r="I29" s="1">
        <f>'2B-uno(A)'!W31</f>
        <v>5</v>
      </c>
      <c r="J29" s="10">
        <f t="shared" si="1"/>
        <v>1.25</v>
      </c>
      <c r="K29" s="1">
        <v>0</v>
      </c>
      <c r="L29" s="10">
        <f t="shared" si="2"/>
        <v>0</v>
      </c>
      <c r="M29" s="1">
        <f t="shared" si="3"/>
        <v>1.25</v>
      </c>
      <c r="N29" s="10">
        <f t="shared" si="4"/>
        <v>1</v>
      </c>
      <c r="O29" s="1">
        <f>'2B-uno(A)'!L31</f>
        <v>5</v>
      </c>
      <c r="P29" s="1">
        <f>'2B-uno(A)'!M31</f>
        <v>3</v>
      </c>
      <c r="Q29" s="15">
        <f>'2B-uno(A)'!N31</f>
        <v>0.625</v>
      </c>
    </row>
    <row r="30" spans="1:17" ht="15.75" thickBot="1" x14ac:dyDescent="0.3">
      <c r="A30" s="1">
        <v>24</v>
      </c>
      <c r="B30" s="1">
        <v>201227267</v>
      </c>
      <c r="C30" s="11" t="s">
        <v>75</v>
      </c>
      <c r="D30" s="1">
        <v>8</v>
      </c>
      <c r="E30" s="1"/>
      <c r="F30" s="10">
        <f>SUM(D30,'2B-uno(A)'!Y32)*3/10</f>
        <v>2.7</v>
      </c>
      <c r="G30" s="1">
        <v>10</v>
      </c>
      <c r="H30" s="10">
        <f t="shared" si="0"/>
        <v>2.5</v>
      </c>
      <c r="I30" s="1">
        <f>'2B-uno(A)'!W32</f>
        <v>8</v>
      </c>
      <c r="J30" s="10">
        <f t="shared" si="1"/>
        <v>2</v>
      </c>
      <c r="K30" s="1">
        <v>2</v>
      </c>
      <c r="L30" s="10">
        <f t="shared" si="2"/>
        <v>2.5</v>
      </c>
      <c r="M30" s="1">
        <f t="shared" si="3"/>
        <v>9.6999999999999993</v>
      </c>
      <c r="N30" s="10">
        <f t="shared" si="4"/>
        <v>10</v>
      </c>
      <c r="O30" s="1">
        <f>'2B-uno(A)'!L32</f>
        <v>8</v>
      </c>
      <c r="P30" s="1">
        <f>'2B-uno(A)'!M32</f>
        <v>0</v>
      </c>
      <c r="Q30" s="15">
        <f>'2B-uno(A)'!N32</f>
        <v>1</v>
      </c>
    </row>
    <row r="31" spans="1:17" ht="15.75" thickBot="1" x14ac:dyDescent="0.3">
      <c r="A31" s="1">
        <v>25</v>
      </c>
      <c r="B31" s="1">
        <v>201227281</v>
      </c>
      <c r="C31" s="11" t="s">
        <v>76</v>
      </c>
      <c r="D31" s="1">
        <v>2</v>
      </c>
      <c r="E31" s="1"/>
      <c r="F31" s="10">
        <f>SUM(D31,'2B-uno(A)'!Y33)*3/10</f>
        <v>0.6</v>
      </c>
      <c r="G31" s="1">
        <v>9</v>
      </c>
      <c r="H31" s="10">
        <f t="shared" si="0"/>
        <v>2.25</v>
      </c>
      <c r="I31" s="1">
        <f>'2B-uno(A)'!W33</f>
        <v>3</v>
      </c>
      <c r="J31" s="10">
        <f t="shared" si="1"/>
        <v>0.75</v>
      </c>
      <c r="K31" s="1">
        <v>1</v>
      </c>
      <c r="L31" s="10">
        <f t="shared" si="2"/>
        <v>1.25</v>
      </c>
      <c r="M31" s="1">
        <f t="shared" si="3"/>
        <v>4.8499999999999996</v>
      </c>
      <c r="N31" s="10">
        <f t="shared" si="4"/>
        <v>4</v>
      </c>
      <c r="O31" s="1">
        <f>'2B-uno(A)'!L33</f>
        <v>8</v>
      </c>
      <c r="P31" s="1">
        <f>'2B-uno(A)'!M33</f>
        <v>0</v>
      </c>
      <c r="Q31" s="15">
        <f>'2B-uno(A)'!N33</f>
        <v>1</v>
      </c>
    </row>
  </sheetData>
  <mergeCells count="22">
    <mergeCell ref="A1:B1"/>
    <mergeCell ref="D1:G2"/>
    <mergeCell ref="P1:Q3"/>
    <mergeCell ref="A2:B2"/>
    <mergeCell ref="H2:J2"/>
    <mergeCell ref="M2:O2"/>
    <mergeCell ref="A3:B3"/>
    <mergeCell ref="D3:G3"/>
    <mergeCell ref="O4:Q4"/>
    <mergeCell ref="A5:A6"/>
    <mergeCell ref="B5:B6"/>
    <mergeCell ref="C5:C6"/>
    <mergeCell ref="M5:M6"/>
    <mergeCell ref="O5:O6"/>
    <mergeCell ref="P5:P6"/>
    <mergeCell ref="Q5:Q6"/>
    <mergeCell ref="A4:B4"/>
    <mergeCell ref="D4:F5"/>
    <mergeCell ref="G4:H4"/>
    <mergeCell ref="I4:J4"/>
    <mergeCell ref="M4:N4"/>
    <mergeCell ref="K4:L4"/>
  </mergeCells>
  <conditionalFormatting sqref="N7:N31">
    <cfRule type="cellIs" dxfId="26" priority="1" operator="lessThan">
      <formula>6</formula>
    </cfRule>
  </conditionalFormatting>
  <pageMargins left="0.7" right="0.7" top="0.96875" bottom="0.75" header="0.3" footer="0.3"/>
  <pageSetup scale="73" orientation="landscape" verticalDpi="300" r:id="rId1"/>
  <headerFooter scaleWithDoc="0" alignWithMargins="0">
    <oddHeader>&amp;C&amp;G</oddHeader>
    <oddFooter xml:space="preserve">&amp;LAv.2 Sur #519 Col. Centro Ciudad Serdán Pue., Tel. 01 (245) 45 2 25 90. Correo electrónico. dir.lazaroextserdan@hotmail.com
&amp;R
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Y44"/>
  <sheetViews>
    <sheetView showWhiteSpace="0" topLeftCell="A16" zoomScaleNormal="100" workbookViewId="0">
      <selection activeCell="Y39" sqref="Y39"/>
    </sheetView>
  </sheetViews>
  <sheetFormatPr baseColWidth="10" defaultRowHeight="15" x14ac:dyDescent="0.25"/>
  <cols>
    <col min="1" max="1" width="3.5703125" bestFit="1" customWidth="1"/>
    <col min="3" max="3" width="32.28515625" bestFit="1" customWidth="1"/>
    <col min="4" max="12" width="3.7109375" customWidth="1"/>
    <col min="16" max="20" width="3.7109375" customWidth="1"/>
    <col min="21" max="22" width="3.7109375" hidden="1" customWidth="1"/>
    <col min="23" max="23" width="11.42578125" customWidth="1"/>
    <col min="24" max="24" width="14.5703125" customWidth="1"/>
    <col min="25" max="25" width="5.7109375" customWidth="1"/>
  </cols>
  <sheetData>
    <row r="1" spans="1:25" ht="15.75" customHeight="1" thickBot="1" x14ac:dyDescent="0.3">
      <c r="A1" s="69" t="s">
        <v>115</v>
      </c>
      <c r="B1" s="69"/>
      <c r="C1" s="69"/>
      <c r="D1" s="73" t="s">
        <v>30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  <c r="P1" s="71" t="s">
        <v>142</v>
      </c>
      <c r="Q1" s="72"/>
      <c r="R1" s="72"/>
      <c r="S1" s="72"/>
      <c r="T1" s="72"/>
      <c r="U1" s="72"/>
      <c r="V1" s="72"/>
      <c r="W1" s="72"/>
      <c r="Y1" s="58"/>
    </row>
    <row r="2" spans="1:25" ht="15" customHeight="1" x14ac:dyDescent="0.25">
      <c r="A2" s="69"/>
      <c r="B2" s="69"/>
      <c r="C2" s="69"/>
      <c r="D2" s="79">
        <v>41647</v>
      </c>
      <c r="E2" s="79">
        <v>41654</v>
      </c>
      <c r="F2" s="79">
        <v>41661</v>
      </c>
      <c r="G2" s="79">
        <v>41668</v>
      </c>
      <c r="H2" s="79">
        <v>41675</v>
      </c>
      <c r="I2" s="79">
        <v>41682</v>
      </c>
      <c r="J2" s="79">
        <v>41689</v>
      </c>
      <c r="K2" s="79">
        <v>41696</v>
      </c>
      <c r="L2" s="79">
        <v>41703</v>
      </c>
      <c r="P2" s="78" t="s">
        <v>161</v>
      </c>
      <c r="Q2" s="78" t="s">
        <v>167</v>
      </c>
      <c r="R2" s="78"/>
      <c r="S2" s="78"/>
      <c r="T2" s="78"/>
      <c r="U2" s="78"/>
      <c r="V2" s="78"/>
      <c r="Y2" s="94" t="s">
        <v>117</v>
      </c>
    </row>
    <row r="3" spans="1:25" ht="15" customHeight="1" x14ac:dyDescent="0.25">
      <c r="A3" s="70"/>
      <c r="B3" s="70"/>
      <c r="C3" s="70"/>
      <c r="D3" s="80"/>
      <c r="E3" s="80"/>
      <c r="F3" s="80"/>
      <c r="G3" s="80"/>
      <c r="H3" s="80"/>
      <c r="I3" s="80"/>
      <c r="J3" s="80"/>
      <c r="K3" s="80"/>
      <c r="L3" s="80"/>
      <c r="M3" s="31" t="s">
        <v>114</v>
      </c>
      <c r="O3" s="58">
        <v>9</v>
      </c>
      <c r="P3" s="78"/>
      <c r="Q3" s="78"/>
      <c r="R3" s="78"/>
      <c r="S3" s="78"/>
      <c r="T3" s="78"/>
      <c r="U3" s="78"/>
      <c r="V3" s="78"/>
      <c r="Y3" s="94"/>
    </row>
    <row r="4" spans="1:25" x14ac:dyDescent="0.25">
      <c r="A4" s="89" t="s">
        <v>32</v>
      </c>
      <c r="B4" s="89"/>
      <c r="C4" s="55" t="s">
        <v>33</v>
      </c>
      <c r="D4" s="81"/>
      <c r="E4" s="80"/>
      <c r="F4" s="81"/>
      <c r="G4" s="80"/>
      <c r="H4" s="81"/>
      <c r="I4" s="80"/>
      <c r="J4" s="81"/>
      <c r="K4" s="80"/>
      <c r="L4" s="81"/>
      <c r="P4" s="78"/>
      <c r="Q4" s="78"/>
      <c r="R4" s="78"/>
      <c r="S4" s="78"/>
      <c r="T4" s="78"/>
      <c r="U4" s="78"/>
      <c r="V4" s="78"/>
      <c r="Y4" s="94"/>
    </row>
    <row r="5" spans="1:25" x14ac:dyDescent="0.25">
      <c r="A5" s="90" t="s">
        <v>34</v>
      </c>
      <c r="B5" s="90"/>
      <c r="C5" s="55" t="s">
        <v>116</v>
      </c>
      <c r="D5" s="81"/>
      <c r="E5" s="80"/>
      <c r="F5" s="81"/>
      <c r="G5" s="80"/>
      <c r="H5" s="81"/>
      <c r="I5" s="80"/>
      <c r="J5" s="81"/>
      <c r="K5" s="80"/>
      <c r="L5" s="81"/>
      <c r="P5" s="78"/>
      <c r="Q5" s="78"/>
      <c r="R5" s="78"/>
      <c r="S5" s="78"/>
      <c r="T5" s="78"/>
      <c r="U5" s="78"/>
      <c r="V5" s="78"/>
      <c r="Y5" s="94"/>
    </row>
    <row r="6" spans="1:25" x14ac:dyDescent="0.25">
      <c r="A6" s="90" t="s">
        <v>35</v>
      </c>
      <c r="B6" s="90"/>
      <c r="C6" s="55">
        <v>1</v>
      </c>
      <c r="D6" s="81"/>
      <c r="E6" s="80"/>
      <c r="F6" s="81"/>
      <c r="G6" s="80"/>
      <c r="H6" s="81"/>
      <c r="I6" s="80"/>
      <c r="J6" s="81"/>
      <c r="K6" s="80"/>
      <c r="L6" s="81"/>
      <c r="P6" s="78"/>
      <c r="Q6" s="78"/>
      <c r="R6" s="78"/>
      <c r="S6" s="78"/>
      <c r="T6" s="78"/>
      <c r="U6" s="78"/>
      <c r="V6" s="78"/>
      <c r="Y6" s="94"/>
    </row>
    <row r="7" spans="1:25" ht="15" customHeight="1" x14ac:dyDescent="0.25">
      <c r="A7" s="91" t="s">
        <v>36</v>
      </c>
      <c r="B7" s="91" t="s">
        <v>37</v>
      </c>
      <c r="C7" s="93" t="s">
        <v>38</v>
      </c>
      <c r="D7" s="80"/>
      <c r="E7" s="80"/>
      <c r="F7" s="80"/>
      <c r="G7" s="80"/>
      <c r="H7" s="80"/>
      <c r="I7" s="80"/>
      <c r="J7" s="80"/>
      <c r="K7" s="80"/>
      <c r="L7" s="80"/>
      <c r="M7" s="82" t="s">
        <v>39</v>
      </c>
      <c r="N7" s="84" t="s">
        <v>40</v>
      </c>
      <c r="O7" s="86" t="s">
        <v>41</v>
      </c>
      <c r="P7" s="78"/>
      <c r="Q7" s="78"/>
      <c r="R7" s="78"/>
      <c r="S7" s="78"/>
      <c r="T7" s="78"/>
      <c r="U7" s="78"/>
      <c r="V7" s="78"/>
      <c r="W7" s="76" t="s">
        <v>31</v>
      </c>
      <c r="X7" s="96" t="s">
        <v>42</v>
      </c>
      <c r="Y7" s="94"/>
    </row>
    <row r="8" spans="1:25" x14ac:dyDescent="0.25">
      <c r="A8" s="92"/>
      <c r="B8" s="92"/>
      <c r="C8" s="93"/>
      <c r="D8" s="80"/>
      <c r="E8" s="80"/>
      <c r="F8" s="80"/>
      <c r="G8" s="80"/>
      <c r="H8" s="80"/>
      <c r="I8" s="80"/>
      <c r="J8" s="80"/>
      <c r="K8" s="80"/>
      <c r="L8" s="80"/>
      <c r="M8" s="83"/>
      <c r="N8" s="85"/>
      <c r="O8" s="87"/>
      <c r="P8" s="78"/>
      <c r="Q8" s="78"/>
      <c r="R8" s="78"/>
      <c r="S8" s="78"/>
      <c r="T8" s="78"/>
      <c r="U8" s="78"/>
      <c r="V8" s="78"/>
      <c r="W8" s="77"/>
      <c r="X8" s="96"/>
      <c r="Y8" s="95"/>
    </row>
    <row r="9" spans="1:25" ht="15.75" thickBot="1" x14ac:dyDescent="0.3">
      <c r="A9" s="1">
        <v>1</v>
      </c>
      <c r="B9" s="1">
        <v>201209410</v>
      </c>
      <c r="C9" s="35" t="s">
        <v>0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/>
      <c r="L9" s="1"/>
      <c r="M9" s="1">
        <f t="shared" ref="M9:M38" si="0">SUM(D9:L9)</f>
        <v>7</v>
      </c>
      <c r="N9" s="1">
        <f>O$3-M9</f>
        <v>2</v>
      </c>
      <c r="O9" s="15">
        <f t="shared" ref="O9:O38" si="1">SUM(D9:L9)*100%/$O$3</f>
        <v>0.77777777777777779</v>
      </c>
      <c r="P9" s="29">
        <v>1</v>
      </c>
      <c r="Q9" s="29">
        <v>1</v>
      </c>
      <c r="R9" s="29"/>
      <c r="S9" s="29"/>
      <c r="T9" s="29"/>
      <c r="U9" s="1"/>
      <c r="V9" s="1"/>
      <c r="W9" s="1">
        <f t="shared" ref="W9:W38" si="2">SUM(P9:T9)</f>
        <v>2</v>
      </c>
      <c r="X9" s="33"/>
      <c r="Y9" s="1">
        <v>1</v>
      </c>
    </row>
    <row r="10" spans="1:25" ht="15.75" thickBot="1" x14ac:dyDescent="0.3">
      <c r="A10" s="1">
        <v>2</v>
      </c>
      <c r="B10" s="1">
        <v>201246096</v>
      </c>
      <c r="C10" s="35" t="s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/>
      <c r="L10" s="1"/>
      <c r="M10" s="1">
        <f t="shared" si="0"/>
        <v>7</v>
      </c>
      <c r="N10" s="1">
        <f t="shared" ref="N10:N38" si="3">O$3-M10</f>
        <v>2</v>
      </c>
      <c r="O10" s="15">
        <f t="shared" si="1"/>
        <v>0.77777777777777779</v>
      </c>
      <c r="P10" s="29">
        <v>1</v>
      </c>
      <c r="Q10" s="29">
        <v>0.5</v>
      </c>
      <c r="R10" s="29"/>
      <c r="S10" s="29"/>
      <c r="T10" s="29"/>
      <c r="U10" s="1"/>
      <c r="V10" s="1"/>
      <c r="W10" s="1">
        <f t="shared" si="2"/>
        <v>1.5</v>
      </c>
      <c r="X10" s="1"/>
      <c r="Y10" s="1">
        <v>1</v>
      </c>
    </row>
    <row r="11" spans="1:25" ht="15.75" thickBot="1" x14ac:dyDescent="0.3">
      <c r="A11" s="1">
        <v>3</v>
      </c>
      <c r="B11" s="1">
        <v>201214030</v>
      </c>
      <c r="C11" s="35" t="s">
        <v>2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/>
      <c r="L11" s="1"/>
      <c r="M11" s="1">
        <f t="shared" si="0"/>
        <v>7</v>
      </c>
      <c r="N11" s="1">
        <f t="shared" si="3"/>
        <v>2</v>
      </c>
      <c r="O11" s="15">
        <f t="shared" si="1"/>
        <v>0.77777777777777779</v>
      </c>
      <c r="P11" s="29">
        <v>1</v>
      </c>
      <c r="Q11" s="29">
        <v>0.5</v>
      </c>
      <c r="R11" s="29"/>
      <c r="S11" s="29"/>
      <c r="T11" s="29"/>
      <c r="U11" s="1"/>
      <c r="V11" s="1"/>
      <c r="W11" s="1">
        <f t="shared" si="2"/>
        <v>1.5</v>
      </c>
      <c r="X11" s="1"/>
      <c r="Y11" s="1"/>
    </row>
    <row r="12" spans="1:25" ht="15.75" thickBot="1" x14ac:dyDescent="0.3">
      <c r="A12" s="1">
        <v>4</v>
      </c>
      <c r="B12" s="1">
        <v>201213129</v>
      </c>
      <c r="C12" s="35" t="s">
        <v>3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/>
      <c r="L12" s="1"/>
      <c r="M12" s="1">
        <f t="shared" si="0"/>
        <v>7</v>
      </c>
      <c r="N12" s="1">
        <f t="shared" si="3"/>
        <v>2</v>
      </c>
      <c r="O12" s="15">
        <f t="shared" si="1"/>
        <v>0.77777777777777779</v>
      </c>
      <c r="P12" s="29">
        <v>1</v>
      </c>
      <c r="Q12" s="29">
        <v>1</v>
      </c>
      <c r="R12" s="29"/>
      <c r="S12" s="29"/>
      <c r="T12" s="29"/>
      <c r="U12" s="1"/>
      <c r="V12" s="1"/>
      <c r="W12" s="1">
        <f t="shared" si="2"/>
        <v>2</v>
      </c>
      <c r="X12" s="1"/>
      <c r="Y12" s="1">
        <v>1</v>
      </c>
    </row>
    <row r="13" spans="1:25" ht="15.75" thickBot="1" x14ac:dyDescent="0.3">
      <c r="A13" s="1">
        <v>5</v>
      </c>
      <c r="B13" s="1">
        <v>201232056</v>
      </c>
      <c r="C13" s="35" t="s">
        <v>4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/>
      <c r="L13" s="1"/>
      <c r="M13" s="1">
        <f t="shared" si="0"/>
        <v>7</v>
      </c>
      <c r="N13" s="1">
        <f t="shared" si="3"/>
        <v>2</v>
      </c>
      <c r="O13" s="15">
        <f t="shared" si="1"/>
        <v>0.77777777777777779</v>
      </c>
      <c r="P13" s="29">
        <v>1</v>
      </c>
      <c r="Q13" s="29">
        <v>1</v>
      </c>
      <c r="R13" s="29"/>
      <c r="S13" s="29"/>
      <c r="T13" s="29"/>
      <c r="U13" s="1"/>
      <c r="V13" s="1"/>
      <c r="W13" s="1">
        <f t="shared" si="2"/>
        <v>2</v>
      </c>
      <c r="X13" s="1"/>
      <c r="Y13" s="1"/>
    </row>
    <row r="14" spans="1:25" ht="15.75" thickBot="1" x14ac:dyDescent="0.3">
      <c r="A14" s="1">
        <v>6</v>
      </c>
      <c r="B14" s="1">
        <v>201246649</v>
      </c>
      <c r="C14" s="35" t="s">
        <v>5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/>
      <c r="L14" s="1"/>
      <c r="M14" s="1">
        <f t="shared" si="0"/>
        <v>7</v>
      </c>
      <c r="N14" s="1">
        <f t="shared" si="3"/>
        <v>2</v>
      </c>
      <c r="O14" s="15">
        <f t="shared" si="1"/>
        <v>0.77777777777777779</v>
      </c>
      <c r="P14" s="29">
        <v>1</v>
      </c>
      <c r="Q14" s="29">
        <v>1</v>
      </c>
      <c r="R14" s="29"/>
      <c r="S14" s="29"/>
      <c r="T14" s="29"/>
      <c r="U14" s="1"/>
      <c r="V14" s="1"/>
      <c r="W14" s="1">
        <f t="shared" si="2"/>
        <v>2</v>
      </c>
      <c r="X14" s="1"/>
      <c r="Y14" s="1">
        <v>1</v>
      </c>
    </row>
    <row r="15" spans="1:25" ht="15.75" thickBot="1" x14ac:dyDescent="0.3">
      <c r="A15" s="1">
        <v>7</v>
      </c>
      <c r="B15" s="1">
        <v>201221371</v>
      </c>
      <c r="C15" s="35" t="s">
        <v>6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/>
      <c r="L15" s="1"/>
      <c r="M15" s="1">
        <f t="shared" si="0"/>
        <v>7</v>
      </c>
      <c r="N15" s="1">
        <f t="shared" si="3"/>
        <v>2</v>
      </c>
      <c r="O15" s="15">
        <f t="shared" si="1"/>
        <v>0.77777777777777779</v>
      </c>
      <c r="P15" s="29">
        <v>1</v>
      </c>
      <c r="Q15" s="29">
        <v>1</v>
      </c>
      <c r="R15" s="29"/>
      <c r="S15" s="29"/>
      <c r="T15" s="29"/>
      <c r="U15" s="1"/>
      <c r="V15" s="1"/>
      <c r="W15" s="1">
        <f t="shared" si="2"/>
        <v>2</v>
      </c>
      <c r="X15" s="1"/>
      <c r="Y15" s="1">
        <v>1</v>
      </c>
    </row>
    <row r="16" spans="1:25" ht="15.75" thickBot="1" x14ac:dyDescent="0.3">
      <c r="A16" s="1">
        <v>8</v>
      </c>
      <c r="B16" s="1">
        <v>201247095</v>
      </c>
      <c r="C16" s="35" t="s">
        <v>7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/>
      <c r="L16" s="1"/>
      <c r="M16" s="1">
        <f t="shared" si="0"/>
        <v>7</v>
      </c>
      <c r="N16" s="1">
        <f t="shared" si="3"/>
        <v>2</v>
      </c>
      <c r="O16" s="15">
        <f t="shared" si="1"/>
        <v>0.77777777777777779</v>
      </c>
      <c r="P16" s="29">
        <v>1</v>
      </c>
      <c r="Q16" s="29">
        <v>0.5</v>
      </c>
      <c r="R16" s="29"/>
      <c r="S16" s="29"/>
      <c r="T16" s="29"/>
      <c r="U16" s="1"/>
      <c r="V16" s="1"/>
      <c r="W16" s="1">
        <f t="shared" si="2"/>
        <v>1.5</v>
      </c>
      <c r="X16" s="1"/>
      <c r="Y16" s="1">
        <v>1</v>
      </c>
    </row>
    <row r="17" spans="1:25" ht="15.75" thickBot="1" x14ac:dyDescent="0.3">
      <c r="A17" s="1">
        <v>9</v>
      </c>
      <c r="B17" s="1">
        <v>201247322</v>
      </c>
      <c r="C17" s="35" t="s">
        <v>8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/>
      <c r="L17" s="1"/>
      <c r="M17" s="1">
        <f t="shared" si="0"/>
        <v>7</v>
      </c>
      <c r="N17" s="1">
        <f t="shared" si="3"/>
        <v>2</v>
      </c>
      <c r="O17" s="15">
        <f t="shared" si="1"/>
        <v>0.77777777777777779</v>
      </c>
      <c r="P17" s="29">
        <v>1</v>
      </c>
      <c r="Q17" s="29">
        <v>1</v>
      </c>
      <c r="R17" s="29"/>
      <c r="S17" s="29"/>
      <c r="T17" s="29"/>
      <c r="U17" s="1"/>
      <c r="V17" s="1"/>
      <c r="W17" s="1">
        <f t="shared" si="2"/>
        <v>2</v>
      </c>
      <c r="X17" s="1"/>
      <c r="Y17" s="1">
        <v>1</v>
      </c>
    </row>
    <row r="18" spans="1:25" ht="15.75" thickBot="1" x14ac:dyDescent="0.3">
      <c r="A18" s="1">
        <v>10</v>
      </c>
      <c r="B18" s="1">
        <v>201215409</v>
      </c>
      <c r="C18" s="35" t="s">
        <v>9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/>
      <c r="L18" s="1"/>
      <c r="M18" s="1">
        <f t="shared" si="0"/>
        <v>7</v>
      </c>
      <c r="N18" s="1">
        <f t="shared" si="3"/>
        <v>2</v>
      </c>
      <c r="O18" s="15">
        <f t="shared" si="1"/>
        <v>0.77777777777777779</v>
      </c>
      <c r="P18" s="29">
        <v>1</v>
      </c>
      <c r="Q18" s="29">
        <v>1</v>
      </c>
      <c r="R18" s="29"/>
      <c r="S18" s="29"/>
      <c r="T18" s="29"/>
      <c r="U18" s="1"/>
      <c r="V18" s="1"/>
      <c r="W18" s="1">
        <f t="shared" si="2"/>
        <v>2</v>
      </c>
      <c r="X18" s="1"/>
      <c r="Y18" s="1">
        <v>1</v>
      </c>
    </row>
    <row r="19" spans="1:25" ht="15.75" thickBot="1" x14ac:dyDescent="0.3">
      <c r="A19" s="1">
        <v>11</v>
      </c>
      <c r="B19" s="1">
        <v>201215617</v>
      </c>
      <c r="C19" s="35" t="s">
        <v>10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/>
      <c r="L19" s="1"/>
      <c r="M19" s="1">
        <f t="shared" si="0"/>
        <v>7</v>
      </c>
      <c r="N19" s="1">
        <f t="shared" si="3"/>
        <v>2</v>
      </c>
      <c r="O19" s="15">
        <f t="shared" si="1"/>
        <v>0.77777777777777779</v>
      </c>
      <c r="P19" s="29">
        <v>1</v>
      </c>
      <c r="Q19" s="29">
        <v>0.5</v>
      </c>
      <c r="R19" s="29"/>
      <c r="S19" s="29"/>
      <c r="T19" s="29"/>
      <c r="U19" s="1"/>
      <c r="V19" s="1"/>
      <c r="W19" s="1">
        <f t="shared" si="2"/>
        <v>1.5</v>
      </c>
      <c r="X19" s="1"/>
      <c r="Y19" s="1"/>
    </row>
    <row r="20" spans="1:25" ht="15.75" thickBot="1" x14ac:dyDescent="0.3">
      <c r="A20" s="1">
        <v>12</v>
      </c>
      <c r="B20" s="1">
        <v>201209442</v>
      </c>
      <c r="C20" s="35" t="s">
        <v>11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/>
      <c r="L20" s="1"/>
      <c r="M20" s="1">
        <f t="shared" si="0"/>
        <v>7</v>
      </c>
      <c r="N20" s="1">
        <f t="shared" si="3"/>
        <v>2</v>
      </c>
      <c r="O20" s="15">
        <f t="shared" si="1"/>
        <v>0.77777777777777779</v>
      </c>
      <c r="P20" s="29">
        <v>1</v>
      </c>
      <c r="Q20" s="29">
        <v>1</v>
      </c>
      <c r="R20" s="29"/>
      <c r="S20" s="29"/>
      <c r="T20" s="29"/>
      <c r="U20" s="1"/>
      <c r="V20" s="1"/>
      <c r="W20" s="1">
        <f t="shared" si="2"/>
        <v>2</v>
      </c>
      <c r="X20" s="1"/>
      <c r="Y20" s="1">
        <v>1</v>
      </c>
    </row>
    <row r="21" spans="1:25" ht="15.75" thickBot="1" x14ac:dyDescent="0.3">
      <c r="A21" s="1">
        <v>13</v>
      </c>
      <c r="B21" s="1">
        <v>201226763</v>
      </c>
      <c r="C21" s="35" t="s">
        <v>12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/>
      <c r="L21" s="1"/>
      <c r="M21" s="1">
        <f t="shared" si="0"/>
        <v>7</v>
      </c>
      <c r="N21" s="1">
        <f t="shared" si="3"/>
        <v>2</v>
      </c>
      <c r="O21" s="15">
        <f t="shared" si="1"/>
        <v>0.77777777777777779</v>
      </c>
      <c r="P21" s="29">
        <v>1</v>
      </c>
      <c r="Q21" s="29">
        <v>1</v>
      </c>
      <c r="R21" s="29"/>
      <c r="S21" s="29"/>
      <c r="T21" s="29"/>
      <c r="U21" s="1"/>
      <c r="V21" s="1"/>
      <c r="W21" s="1">
        <f t="shared" si="2"/>
        <v>2</v>
      </c>
      <c r="X21" s="1"/>
      <c r="Y21" s="1">
        <v>1</v>
      </c>
    </row>
    <row r="22" spans="1:25" ht="15.75" thickBot="1" x14ac:dyDescent="0.3">
      <c r="A22" s="1">
        <v>14</v>
      </c>
      <c r="B22" s="1">
        <v>201232287</v>
      </c>
      <c r="C22" s="35" t="s">
        <v>13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0</v>
      </c>
      <c r="J22" s="1">
        <v>1</v>
      </c>
      <c r="K22" s="1"/>
      <c r="L22" s="1"/>
      <c r="M22" s="1">
        <f t="shared" si="0"/>
        <v>6</v>
      </c>
      <c r="N22" s="1">
        <f t="shared" si="3"/>
        <v>3</v>
      </c>
      <c r="O22" s="15">
        <f t="shared" si="1"/>
        <v>0.66666666666666663</v>
      </c>
      <c r="P22" s="29">
        <v>1</v>
      </c>
      <c r="Q22" s="29"/>
      <c r="R22" s="29"/>
      <c r="S22" s="29"/>
      <c r="T22" s="29"/>
      <c r="U22" s="1"/>
      <c r="V22" s="1"/>
      <c r="W22" s="1">
        <f t="shared" si="2"/>
        <v>1</v>
      </c>
      <c r="X22" s="1"/>
      <c r="Y22" s="1"/>
    </row>
    <row r="23" spans="1:25" ht="15.75" thickBot="1" x14ac:dyDescent="0.3">
      <c r="A23" s="1">
        <v>15</v>
      </c>
      <c r="B23" s="1">
        <v>201200511</v>
      </c>
      <c r="C23" s="35" t="s">
        <v>14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/>
      <c r="L23" s="1"/>
      <c r="M23" s="1">
        <f t="shared" si="0"/>
        <v>0</v>
      </c>
      <c r="N23" s="1">
        <f t="shared" si="3"/>
        <v>9</v>
      </c>
      <c r="O23" s="15">
        <f t="shared" si="1"/>
        <v>0</v>
      </c>
      <c r="P23" s="29">
        <v>0</v>
      </c>
      <c r="Q23" s="29">
        <v>0</v>
      </c>
      <c r="R23" s="29"/>
      <c r="S23" s="29"/>
      <c r="T23" s="29"/>
      <c r="U23" s="1">
        <v>0</v>
      </c>
      <c r="V23" s="1">
        <v>0</v>
      </c>
      <c r="W23" s="1">
        <f t="shared" si="2"/>
        <v>0</v>
      </c>
      <c r="X23" s="1"/>
      <c r="Y23" s="1"/>
    </row>
    <row r="24" spans="1:25" ht="15.75" thickBot="1" x14ac:dyDescent="0.3">
      <c r="A24" s="1">
        <v>16</v>
      </c>
      <c r="B24" s="1">
        <v>201226860</v>
      </c>
      <c r="C24" s="35" t="s">
        <v>15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/>
      <c r="L24" s="1"/>
      <c r="M24" s="1">
        <f t="shared" si="0"/>
        <v>7</v>
      </c>
      <c r="N24" s="1">
        <f t="shared" si="3"/>
        <v>2</v>
      </c>
      <c r="O24" s="15">
        <f t="shared" si="1"/>
        <v>0.77777777777777779</v>
      </c>
      <c r="P24" s="29">
        <v>1</v>
      </c>
      <c r="Q24" s="29">
        <v>1</v>
      </c>
      <c r="R24" s="29"/>
      <c r="S24" s="29"/>
      <c r="T24" s="29"/>
      <c r="U24" s="1"/>
      <c r="V24" s="1"/>
      <c r="W24" s="1">
        <f t="shared" si="2"/>
        <v>2</v>
      </c>
      <c r="X24" s="1"/>
      <c r="Y24" s="1"/>
    </row>
    <row r="25" spans="1:25" ht="15.75" thickBot="1" x14ac:dyDescent="0.3">
      <c r="A25" s="1">
        <v>17</v>
      </c>
      <c r="B25" s="1">
        <v>201200091</v>
      </c>
      <c r="C25" s="35" t="s">
        <v>16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/>
      <c r="L25" s="1"/>
      <c r="M25" s="1">
        <f t="shared" si="0"/>
        <v>7</v>
      </c>
      <c r="N25" s="1">
        <f t="shared" si="3"/>
        <v>2</v>
      </c>
      <c r="O25" s="15">
        <f t="shared" si="1"/>
        <v>0.77777777777777779</v>
      </c>
      <c r="P25" s="29">
        <v>1</v>
      </c>
      <c r="Q25" s="29">
        <v>1</v>
      </c>
      <c r="R25" s="29"/>
      <c r="S25" s="29"/>
      <c r="T25" s="29"/>
      <c r="U25" s="1"/>
      <c r="V25" s="1"/>
      <c r="W25" s="1">
        <f t="shared" si="2"/>
        <v>2</v>
      </c>
      <c r="X25" s="1"/>
      <c r="Y25" s="1">
        <v>1</v>
      </c>
    </row>
    <row r="26" spans="1:25" ht="15.75" thickBot="1" x14ac:dyDescent="0.3">
      <c r="A26" s="1">
        <v>18</v>
      </c>
      <c r="B26" s="1">
        <v>201246978</v>
      </c>
      <c r="C26" s="35" t="s">
        <v>17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/>
      <c r="L26" s="1"/>
      <c r="M26" s="1">
        <f t="shared" si="0"/>
        <v>7</v>
      </c>
      <c r="N26" s="1">
        <f t="shared" si="3"/>
        <v>2</v>
      </c>
      <c r="O26" s="15">
        <f t="shared" si="1"/>
        <v>0.77777777777777779</v>
      </c>
      <c r="P26" s="29">
        <v>1</v>
      </c>
      <c r="Q26" s="29">
        <v>1</v>
      </c>
      <c r="R26" s="29"/>
      <c r="S26" s="29"/>
      <c r="T26" s="29"/>
      <c r="U26" s="1"/>
      <c r="V26" s="1"/>
      <c r="W26" s="1">
        <f t="shared" si="2"/>
        <v>2</v>
      </c>
      <c r="X26" s="1"/>
      <c r="Y26" s="1">
        <v>1</v>
      </c>
    </row>
    <row r="27" spans="1:25" ht="15.75" thickBot="1" x14ac:dyDescent="0.3">
      <c r="A27" s="1">
        <v>19</v>
      </c>
      <c r="B27" s="1">
        <v>201248064</v>
      </c>
      <c r="C27" s="35" t="s">
        <v>18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/>
      <c r="L27" s="1"/>
      <c r="M27" s="1">
        <f t="shared" si="0"/>
        <v>7</v>
      </c>
      <c r="N27" s="1">
        <f t="shared" si="3"/>
        <v>2</v>
      </c>
      <c r="O27" s="15">
        <f t="shared" si="1"/>
        <v>0.77777777777777779</v>
      </c>
      <c r="P27" s="29">
        <v>1</v>
      </c>
      <c r="Q27" s="29">
        <v>1</v>
      </c>
      <c r="R27" s="29"/>
      <c r="S27" s="29"/>
      <c r="T27" s="29"/>
      <c r="U27" s="1"/>
      <c r="V27" s="1"/>
      <c r="W27" s="1">
        <f t="shared" si="2"/>
        <v>2</v>
      </c>
      <c r="X27" s="1"/>
      <c r="Y27" s="1">
        <v>1</v>
      </c>
    </row>
    <row r="28" spans="1:25" ht="15.75" thickBot="1" x14ac:dyDescent="0.3">
      <c r="A28" s="1">
        <v>20</v>
      </c>
      <c r="B28" s="1">
        <v>201220288</v>
      </c>
      <c r="C28" s="35" t="s">
        <v>19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/>
      <c r="L28" s="1"/>
      <c r="M28" s="1">
        <f t="shared" si="0"/>
        <v>7</v>
      </c>
      <c r="N28" s="1">
        <f t="shared" si="3"/>
        <v>2</v>
      </c>
      <c r="O28" s="15">
        <f t="shared" si="1"/>
        <v>0.77777777777777779</v>
      </c>
      <c r="P28" s="29">
        <v>1</v>
      </c>
      <c r="Q28" s="29">
        <v>1</v>
      </c>
      <c r="R28" s="29"/>
      <c r="S28" s="29"/>
      <c r="T28" s="29"/>
      <c r="U28" s="1"/>
      <c r="V28" s="1"/>
      <c r="W28" s="1">
        <f t="shared" si="2"/>
        <v>2</v>
      </c>
      <c r="X28" s="33"/>
      <c r="Y28" s="1">
        <v>1</v>
      </c>
    </row>
    <row r="29" spans="1:25" ht="15.75" thickBot="1" x14ac:dyDescent="0.3">
      <c r="A29" s="1">
        <v>21</v>
      </c>
      <c r="B29" s="1">
        <v>201207071</v>
      </c>
      <c r="C29" s="35" t="s">
        <v>20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/>
      <c r="L29" s="1"/>
      <c r="M29" s="1">
        <f t="shared" si="0"/>
        <v>7</v>
      </c>
      <c r="N29" s="1">
        <f t="shared" si="3"/>
        <v>2</v>
      </c>
      <c r="O29" s="15">
        <f t="shared" si="1"/>
        <v>0.77777777777777779</v>
      </c>
      <c r="P29" s="29">
        <v>1</v>
      </c>
      <c r="Q29" s="29">
        <v>1</v>
      </c>
      <c r="R29" s="29"/>
      <c r="S29" s="29"/>
      <c r="T29" s="29"/>
      <c r="U29" s="1"/>
      <c r="V29" s="1"/>
      <c r="W29" s="1">
        <f t="shared" si="2"/>
        <v>2</v>
      </c>
      <c r="X29" s="33"/>
      <c r="Y29" s="1">
        <v>1</v>
      </c>
    </row>
    <row r="30" spans="1:25" ht="15.75" thickBot="1" x14ac:dyDescent="0.3">
      <c r="A30" s="1">
        <v>22</v>
      </c>
      <c r="B30" s="1">
        <v>201200651</v>
      </c>
      <c r="C30" s="35" t="s">
        <v>21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/>
      <c r="L30" s="1"/>
      <c r="M30" s="1">
        <f t="shared" si="0"/>
        <v>7</v>
      </c>
      <c r="N30" s="1">
        <f t="shared" si="3"/>
        <v>2</v>
      </c>
      <c r="O30" s="15">
        <f t="shared" si="1"/>
        <v>0.77777777777777779</v>
      </c>
      <c r="P30" s="29">
        <v>1</v>
      </c>
      <c r="Q30" s="29">
        <v>1</v>
      </c>
      <c r="R30" s="29"/>
      <c r="S30" s="29"/>
      <c r="T30" s="29"/>
      <c r="U30" s="1"/>
      <c r="V30" s="1"/>
      <c r="W30" s="1">
        <f t="shared" si="2"/>
        <v>2</v>
      </c>
      <c r="X30" s="33"/>
      <c r="Y30" s="1">
        <v>1</v>
      </c>
    </row>
    <row r="31" spans="1:25" ht="15.75" thickBot="1" x14ac:dyDescent="0.3">
      <c r="A31" s="1">
        <v>23</v>
      </c>
      <c r="B31" s="1">
        <v>201209509</v>
      </c>
      <c r="C31" s="35" t="s">
        <v>22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/>
      <c r="L31" s="1"/>
      <c r="M31" s="1">
        <f t="shared" si="0"/>
        <v>7</v>
      </c>
      <c r="N31" s="1">
        <f t="shared" si="3"/>
        <v>2</v>
      </c>
      <c r="O31" s="15">
        <f t="shared" si="1"/>
        <v>0.77777777777777779</v>
      </c>
      <c r="P31" s="29">
        <v>1</v>
      </c>
      <c r="Q31" s="29"/>
      <c r="R31" s="29"/>
      <c r="S31" s="29"/>
      <c r="T31" s="29"/>
      <c r="U31" s="1"/>
      <c r="V31" s="1"/>
      <c r="W31" s="1">
        <f t="shared" si="2"/>
        <v>1</v>
      </c>
      <c r="X31" s="33"/>
      <c r="Y31" s="1"/>
    </row>
    <row r="32" spans="1:25" ht="15.75" thickBot="1" x14ac:dyDescent="0.3">
      <c r="A32" s="1">
        <v>24</v>
      </c>
      <c r="B32" s="1">
        <v>201204388</v>
      </c>
      <c r="C32" s="35" t="s">
        <v>23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/>
      <c r="L32" s="1"/>
      <c r="M32" s="1">
        <f t="shared" si="0"/>
        <v>7</v>
      </c>
      <c r="N32" s="1">
        <f t="shared" si="3"/>
        <v>2</v>
      </c>
      <c r="O32" s="15">
        <f t="shared" si="1"/>
        <v>0.77777777777777779</v>
      </c>
      <c r="P32" s="29">
        <v>1</v>
      </c>
      <c r="Q32" s="29">
        <v>1</v>
      </c>
      <c r="R32" s="29"/>
      <c r="S32" s="29"/>
      <c r="T32" s="29"/>
      <c r="U32" s="1"/>
      <c r="V32" s="1"/>
      <c r="W32" s="1">
        <f t="shared" si="2"/>
        <v>2</v>
      </c>
      <c r="X32" s="33"/>
      <c r="Y32" s="1">
        <v>1</v>
      </c>
    </row>
    <row r="33" spans="1:25" ht="15.75" thickBot="1" x14ac:dyDescent="0.3">
      <c r="A33" s="1">
        <v>25</v>
      </c>
      <c r="B33" s="1">
        <v>201205957</v>
      </c>
      <c r="C33" s="35" t="s">
        <v>24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0</v>
      </c>
      <c r="J33" s="1">
        <v>1</v>
      </c>
      <c r="K33" s="1"/>
      <c r="L33" s="1"/>
      <c r="M33" s="1">
        <f t="shared" si="0"/>
        <v>6</v>
      </c>
      <c r="N33" s="1">
        <f t="shared" si="3"/>
        <v>3</v>
      </c>
      <c r="O33" s="15">
        <f t="shared" si="1"/>
        <v>0.66666666666666663</v>
      </c>
      <c r="P33" s="29">
        <v>1</v>
      </c>
      <c r="Q33" s="29">
        <v>1</v>
      </c>
      <c r="R33" s="29"/>
      <c r="S33" s="29"/>
      <c r="T33" s="29"/>
      <c r="U33" s="1"/>
      <c r="V33" s="1"/>
      <c r="W33" s="1">
        <f t="shared" si="2"/>
        <v>2</v>
      </c>
      <c r="X33" s="33"/>
      <c r="Y33" s="1">
        <v>1</v>
      </c>
    </row>
    <row r="34" spans="1:25" ht="15.75" thickBot="1" x14ac:dyDescent="0.3">
      <c r="A34" s="1">
        <v>26</v>
      </c>
      <c r="B34" s="1">
        <v>201248675</v>
      </c>
      <c r="C34" s="35" t="s">
        <v>25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/>
      <c r="L34" s="1"/>
      <c r="M34" s="1">
        <f t="shared" si="0"/>
        <v>7</v>
      </c>
      <c r="N34" s="1">
        <f t="shared" si="3"/>
        <v>2</v>
      </c>
      <c r="O34" s="15">
        <f t="shared" si="1"/>
        <v>0.77777777777777779</v>
      </c>
      <c r="P34" s="29">
        <v>1</v>
      </c>
      <c r="Q34" s="29">
        <v>1</v>
      </c>
      <c r="R34" s="29"/>
      <c r="S34" s="29"/>
      <c r="T34" s="29"/>
      <c r="U34" s="1"/>
      <c r="V34" s="1"/>
      <c r="W34" s="1">
        <f t="shared" si="2"/>
        <v>2</v>
      </c>
      <c r="X34" s="1"/>
      <c r="Y34" s="1">
        <v>1</v>
      </c>
    </row>
    <row r="35" spans="1:25" ht="15.75" thickBot="1" x14ac:dyDescent="0.3">
      <c r="A35" s="1">
        <v>27</v>
      </c>
      <c r="B35" s="1">
        <v>201227196</v>
      </c>
      <c r="C35" s="35" t="s">
        <v>26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/>
      <c r="L35" s="1"/>
      <c r="M35" s="1">
        <f t="shared" si="0"/>
        <v>7</v>
      </c>
      <c r="N35" s="1">
        <f t="shared" si="3"/>
        <v>2</v>
      </c>
      <c r="O35" s="15">
        <f t="shared" si="1"/>
        <v>0.77777777777777779</v>
      </c>
      <c r="P35" s="29">
        <v>1</v>
      </c>
      <c r="Q35" s="29">
        <v>1</v>
      </c>
      <c r="R35" s="29"/>
      <c r="S35" s="29"/>
      <c r="T35" s="29"/>
      <c r="U35" s="1"/>
      <c r="V35" s="1"/>
      <c r="W35" s="1">
        <f t="shared" si="2"/>
        <v>2</v>
      </c>
      <c r="X35" s="1"/>
      <c r="Y35" s="1">
        <v>1</v>
      </c>
    </row>
    <row r="36" spans="1:25" ht="15.75" thickBot="1" x14ac:dyDescent="0.3">
      <c r="A36" s="1">
        <v>28</v>
      </c>
      <c r="B36" s="1">
        <v>201213729</v>
      </c>
      <c r="C36" s="35" t="s">
        <v>27</v>
      </c>
      <c r="D36" s="1">
        <v>1</v>
      </c>
      <c r="E36" s="1">
        <v>1</v>
      </c>
      <c r="F36" s="1">
        <v>1</v>
      </c>
      <c r="G36" s="1">
        <v>1</v>
      </c>
      <c r="H36" s="1">
        <v>1</v>
      </c>
      <c r="I36" s="1">
        <v>1</v>
      </c>
      <c r="J36" s="1">
        <v>1</v>
      </c>
      <c r="K36" s="1"/>
      <c r="L36" s="1"/>
      <c r="M36" s="1">
        <f t="shared" si="0"/>
        <v>7</v>
      </c>
      <c r="N36" s="1">
        <f t="shared" si="3"/>
        <v>2</v>
      </c>
      <c r="O36" s="15">
        <f t="shared" si="1"/>
        <v>0.77777777777777779</v>
      </c>
      <c r="P36" s="29">
        <v>1</v>
      </c>
      <c r="Q36" s="29"/>
      <c r="R36" s="29"/>
      <c r="S36" s="29"/>
      <c r="T36" s="29"/>
      <c r="U36" s="1"/>
      <c r="V36" s="1"/>
      <c r="W36" s="1">
        <f t="shared" si="2"/>
        <v>1</v>
      </c>
      <c r="X36" s="1"/>
      <c r="Y36" s="1"/>
    </row>
    <row r="37" spans="1:25" ht="15.75" thickBot="1" x14ac:dyDescent="0.3">
      <c r="A37" s="1">
        <v>29</v>
      </c>
      <c r="B37" s="1">
        <v>201214468</v>
      </c>
      <c r="C37" s="35" t="s">
        <v>28</v>
      </c>
      <c r="D37" s="1">
        <v>1</v>
      </c>
      <c r="E37" s="1">
        <v>1</v>
      </c>
      <c r="F37" s="1">
        <v>1</v>
      </c>
      <c r="G37" s="1">
        <v>1</v>
      </c>
      <c r="H37" s="1">
        <v>1</v>
      </c>
      <c r="I37" s="1">
        <v>1</v>
      </c>
      <c r="J37" s="1">
        <v>1</v>
      </c>
      <c r="K37" s="1"/>
      <c r="L37" s="1"/>
      <c r="M37" s="1">
        <f t="shared" si="0"/>
        <v>7</v>
      </c>
      <c r="N37" s="1">
        <f t="shared" si="3"/>
        <v>2</v>
      </c>
      <c r="O37" s="15">
        <f t="shared" si="1"/>
        <v>0.77777777777777779</v>
      </c>
      <c r="P37" s="29">
        <v>1</v>
      </c>
      <c r="Q37" s="29">
        <v>1</v>
      </c>
      <c r="R37" s="29"/>
      <c r="S37" s="29"/>
      <c r="T37" s="29"/>
      <c r="U37" s="1"/>
      <c r="V37" s="1"/>
      <c r="W37" s="1">
        <f t="shared" si="2"/>
        <v>2</v>
      </c>
      <c r="X37" s="1"/>
      <c r="Y37" s="1"/>
    </row>
    <row r="38" spans="1:25" ht="15.75" thickBot="1" x14ac:dyDescent="0.3">
      <c r="A38" s="1">
        <v>30</v>
      </c>
      <c r="B38" s="1">
        <v>201226204</v>
      </c>
      <c r="C38" s="35" t="s">
        <v>29</v>
      </c>
      <c r="D38" s="1">
        <v>1</v>
      </c>
      <c r="E38" s="1">
        <v>1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  <c r="K38" s="1"/>
      <c r="L38" s="1"/>
      <c r="M38" s="1">
        <f t="shared" si="0"/>
        <v>7</v>
      </c>
      <c r="N38" s="1">
        <f t="shared" si="3"/>
        <v>2</v>
      </c>
      <c r="O38" s="15">
        <f t="shared" si="1"/>
        <v>0.77777777777777779</v>
      </c>
      <c r="P38" s="29">
        <v>1</v>
      </c>
      <c r="Q38" s="29">
        <v>1</v>
      </c>
      <c r="R38" s="29"/>
      <c r="S38" s="29"/>
      <c r="T38" s="29"/>
      <c r="U38" s="1"/>
      <c r="V38" s="1"/>
      <c r="W38" s="1">
        <f t="shared" si="2"/>
        <v>2</v>
      </c>
      <c r="X38" s="1"/>
      <c r="Y38" s="1">
        <v>1</v>
      </c>
    </row>
    <row r="44" spans="1:25" x14ac:dyDescent="0.2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</row>
  </sheetData>
  <mergeCells count="32">
    <mergeCell ref="A44:Y44"/>
    <mergeCell ref="C7:C8"/>
    <mergeCell ref="M7:M8"/>
    <mergeCell ref="N7:N8"/>
    <mergeCell ref="O7:O8"/>
    <mergeCell ref="W7:W8"/>
    <mergeCell ref="X7:X8"/>
    <mergeCell ref="S2:S8"/>
    <mergeCell ref="T2:T8"/>
    <mergeCell ref="U2:U8"/>
    <mergeCell ref="V2:V8"/>
    <mergeCell ref="Y2:Y8"/>
    <mergeCell ref="A4:B4"/>
    <mergeCell ref="A5:B5"/>
    <mergeCell ref="A6:B6"/>
    <mergeCell ref="A7:A8"/>
    <mergeCell ref="R2:R8"/>
    <mergeCell ref="A1:C3"/>
    <mergeCell ref="D1:O1"/>
    <mergeCell ref="P1:W1"/>
    <mergeCell ref="D2:D8"/>
    <mergeCell ref="E2:E8"/>
    <mergeCell ref="F2:F8"/>
    <mergeCell ref="G2:G8"/>
    <mergeCell ref="H2:H8"/>
    <mergeCell ref="I2:I8"/>
    <mergeCell ref="J2:J8"/>
    <mergeCell ref="B7:B8"/>
    <mergeCell ref="K2:K8"/>
    <mergeCell ref="L2:L8"/>
    <mergeCell ref="P2:P8"/>
    <mergeCell ref="Q2:Q8"/>
  </mergeCells>
  <conditionalFormatting sqref="O9:O38">
    <cfRule type="cellIs" dxfId="25" priority="1" operator="lessThan">
      <formula>0.8</formula>
    </cfRule>
    <cfRule type="cellIs" dxfId="24" priority="2" operator="lessThan">
      <formula>0.8</formula>
    </cfRule>
  </conditionalFormatting>
  <pageMargins left="0.7" right="0.7" top="0.96875" bottom="0.75" header="0.3" footer="0.3"/>
  <pageSetup scale="73" orientation="landscape" verticalDpi="300" r:id="rId1"/>
  <headerFooter scaleWithDoc="0" alignWithMargins="0">
    <oddHeader>&amp;C&amp;G</oddHeader>
    <oddFooter xml:space="preserve">&amp;LAv.2 Sur #519 Col. Centro Ciudad Serdán Pue., Tel. 01 (245) 45 2 25 90. Correo electrónico. dir.lazaroextserdan@hotmail.com
&amp;R
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36"/>
  <sheetViews>
    <sheetView showWhiteSpace="0" topLeftCell="B13" zoomScaleNormal="100" zoomScalePageLayoutView="90" workbookViewId="0">
      <selection activeCell="M35" sqref="M35"/>
    </sheetView>
  </sheetViews>
  <sheetFormatPr baseColWidth="10" defaultRowHeight="15" x14ac:dyDescent="0.25"/>
  <cols>
    <col min="1" max="1" width="3.5703125" bestFit="1" customWidth="1"/>
    <col min="2" max="2" width="10.85546875" bestFit="1" customWidth="1"/>
    <col min="3" max="3" width="38.28515625" bestFit="1" customWidth="1"/>
    <col min="4" max="4" width="10.140625" customWidth="1"/>
    <col min="5" max="5" width="9.28515625" hidden="1" customWidth="1"/>
    <col min="6" max="6" width="9.28515625" customWidth="1"/>
    <col min="7" max="7" width="8.28515625" customWidth="1"/>
    <col min="8" max="8" width="12" bestFit="1" customWidth="1"/>
    <col min="9" max="9" width="8.85546875" customWidth="1"/>
    <col min="10" max="10" width="13.7109375" bestFit="1" customWidth="1"/>
    <col min="11" max="11" width="9.85546875" customWidth="1"/>
    <col min="12" max="12" width="10.7109375" customWidth="1"/>
  </cols>
  <sheetData>
    <row r="1" spans="1:16" ht="15" customHeight="1" thickBot="1" x14ac:dyDescent="0.3">
      <c r="A1" s="115" t="s">
        <v>32</v>
      </c>
      <c r="B1" s="116"/>
      <c r="C1" s="21" t="s">
        <v>33</v>
      </c>
      <c r="D1" s="100"/>
      <c r="E1" s="100"/>
      <c r="F1" s="100"/>
      <c r="G1" s="100"/>
      <c r="H1" s="100"/>
      <c r="O1" s="98" t="s">
        <v>115</v>
      </c>
      <c r="P1" s="98"/>
    </row>
    <row r="2" spans="1:16" ht="15" customHeight="1" thickBot="1" x14ac:dyDescent="0.3">
      <c r="A2" s="117" t="s">
        <v>34</v>
      </c>
      <c r="B2" s="118"/>
      <c r="C2" s="21" t="s">
        <v>116</v>
      </c>
      <c r="D2" s="101"/>
      <c r="E2" s="101"/>
      <c r="F2" s="101"/>
      <c r="G2" s="101"/>
      <c r="H2" s="101"/>
      <c r="I2" s="110" t="s">
        <v>112</v>
      </c>
      <c r="J2" s="110"/>
      <c r="K2" s="110"/>
      <c r="L2" s="111"/>
      <c r="M2" s="112"/>
      <c r="N2" s="113"/>
      <c r="O2" s="98"/>
      <c r="P2" s="98"/>
    </row>
    <row r="3" spans="1:16" ht="15" customHeight="1" thickBot="1" x14ac:dyDescent="0.3">
      <c r="A3" s="119" t="s">
        <v>35</v>
      </c>
      <c r="B3" s="119"/>
      <c r="C3" s="57">
        <v>1</v>
      </c>
      <c r="D3" s="102" t="s">
        <v>110</v>
      </c>
      <c r="E3" s="100"/>
      <c r="F3" s="100"/>
      <c r="G3" s="100"/>
      <c r="H3" s="100"/>
      <c r="O3" s="99"/>
      <c r="P3" s="99"/>
    </row>
    <row r="4" spans="1:16" ht="15" customHeight="1" thickBot="1" x14ac:dyDescent="0.3">
      <c r="A4" s="121" t="s">
        <v>111</v>
      </c>
      <c r="B4" s="122"/>
      <c r="C4" s="23"/>
      <c r="D4" s="105" t="s">
        <v>45</v>
      </c>
      <c r="E4" s="105"/>
      <c r="F4" s="105"/>
      <c r="G4" s="106"/>
      <c r="H4" s="107" t="s">
        <v>46</v>
      </c>
      <c r="I4" s="109"/>
      <c r="J4" s="107" t="s">
        <v>31</v>
      </c>
      <c r="K4" s="109"/>
      <c r="L4" s="107" t="s">
        <v>44</v>
      </c>
      <c r="M4" s="109"/>
      <c r="N4" s="103"/>
      <c r="O4" s="104"/>
      <c r="P4" s="104"/>
    </row>
    <row r="5" spans="1:16" ht="15" customHeight="1" x14ac:dyDescent="0.25">
      <c r="A5" s="114" t="s">
        <v>36</v>
      </c>
      <c r="B5" s="120" t="s">
        <v>37</v>
      </c>
      <c r="C5" s="114" t="s">
        <v>38</v>
      </c>
      <c r="D5" s="107"/>
      <c r="E5" s="108"/>
      <c r="F5" s="108"/>
      <c r="G5" s="109"/>
      <c r="H5" s="17" t="s">
        <v>109</v>
      </c>
      <c r="I5" s="5">
        <v>5</v>
      </c>
      <c r="J5" s="18"/>
      <c r="K5" s="19">
        <v>2</v>
      </c>
      <c r="L5" s="84" t="s">
        <v>47</v>
      </c>
      <c r="M5" s="6" t="s">
        <v>48</v>
      </c>
      <c r="N5" s="84" t="s">
        <v>49</v>
      </c>
      <c r="O5" s="84" t="s">
        <v>40</v>
      </c>
      <c r="P5" s="84" t="s">
        <v>108</v>
      </c>
    </row>
    <row r="6" spans="1:16" ht="15.75" thickBot="1" x14ac:dyDescent="0.3">
      <c r="A6" s="114"/>
      <c r="B6" s="120"/>
      <c r="C6" s="114"/>
      <c r="D6" s="51" t="s">
        <v>162</v>
      </c>
      <c r="E6" s="7" t="s">
        <v>51</v>
      </c>
      <c r="F6" s="7" t="s">
        <v>163</v>
      </c>
      <c r="G6" s="8">
        <v>0.4</v>
      </c>
      <c r="H6" s="7" t="s">
        <v>52</v>
      </c>
      <c r="I6" s="8">
        <v>0.4</v>
      </c>
      <c r="J6" s="56" t="s">
        <v>47</v>
      </c>
      <c r="K6" s="9">
        <v>0.2</v>
      </c>
      <c r="L6" s="97"/>
      <c r="M6" s="9" t="s">
        <v>53</v>
      </c>
      <c r="N6" s="97"/>
      <c r="O6" s="97"/>
      <c r="P6" s="97"/>
    </row>
    <row r="7" spans="1:16" ht="15.75" thickBot="1" x14ac:dyDescent="0.3">
      <c r="A7" s="24">
        <v>1</v>
      </c>
      <c r="B7" s="24">
        <v>201209410</v>
      </c>
      <c r="C7" s="36" t="s">
        <v>0</v>
      </c>
      <c r="D7" s="24">
        <v>7</v>
      </c>
      <c r="E7" s="24"/>
      <c r="F7" s="24">
        <v>7</v>
      </c>
      <c r="G7" s="25">
        <f>SUM(D7,'2A-tres(A)'!Y9,F7)*2/10</f>
        <v>3</v>
      </c>
      <c r="H7" s="24">
        <v>5</v>
      </c>
      <c r="I7" s="25">
        <f>H7*4/5</f>
        <v>4</v>
      </c>
      <c r="J7" s="24">
        <f>'2A-tres(A)'!W9</f>
        <v>2</v>
      </c>
      <c r="K7" s="25">
        <f>J7*2/$K$5</f>
        <v>2</v>
      </c>
      <c r="L7" s="24">
        <f>SUM(G7,I7,K7)</f>
        <v>9</v>
      </c>
      <c r="M7" s="25">
        <f>IF(L7&lt;6,ROUNDDOWN(L7,0),ROUND(L7,0))</f>
        <v>9</v>
      </c>
      <c r="N7" s="24">
        <f>'2A-tres(A)'!M9</f>
        <v>7</v>
      </c>
      <c r="O7" s="24">
        <f>'2A-tres(A)'!N9</f>
        <v>2</v>
      </c>
      <c r="P7" s="26">
        <f>'2A-tres(A)'!O9</f>
        <v>0.77777777777777779</v>
      </c>
    </row>
    <row r="8" spans="1:16" ht="15.75" thickBot="1" x14ac:dyDescent="0.3">
      <c r="A8" s="24">
        <v>2</v>
      </c>
      <c r="B8" s="24">
        <v>201246096</v>
      </c>
      <c r="C8" s="36" t="s">
        <v>1</v>
      </c>
      <c r="D8" s="24">
        <v>8</v>
      </c>
      <c r="E8" s="24"/>
      <c r="F8" s="24">
        <v>6.7</v>
      </c>
      <c r="G8" s="25">
        <f>SUM(D8,'2A-tres(A)'!Y10,F8)*2/10</f>
        <v>3.1399999999999997</v>
      </c>
      <c r="H8" s="24">
        <v>4</v>
      </c>
      <c r="I8" s="25">
        <f t="shared" ref="I8:I36" si="0">H8*4/5</f>
        <v>3.2</v>
      </c>
      <c r="J8" s="24">
        <f>'2A-tres(A)'!W10</f>
        <v>1.5</v>
      </c>
      <c r="K8" s="25">
        <f t="shared" ref="K8:K36" si="1">J8*2/$K$5</f>
        <v>1.5</v>
      </c>
      <c r="L8" s="24">
        <f t="shared" ref="L8:L36" si="2">SUM(G8,I8,K8)</f>
        <v>7.84</v>
      </c>
      <c r="M8" s="25">
        <f t="shared" ref="M8:M36" si="3">IF(L8&lt;6,ROUNDDOWN(L8,0),ROUND(L8,0))</f>
        <v>8</v>
      </c>
      <c r="N8" s="24">
        <f>'2A-tres(A)'!M10</f>
        <v>7</v>
      </c>
      <c r="O8" s="24">
        <f>'2A-tres(A)'!N10</f>
        <v>2</v>
      </c>
      <c r="P8" s="26">
        <f>'2A-tres(A)'!O10</f>
        <v>0.77777777777777779</v>
      </c>
    </row>
    <row r="9" spans="1:16" ht="15.75" thickBot="1" x14ac:dyDescent="0.3">
      <c r="A9" s="24">
        <v>3</v>
      </c>
      <c r="B9" s="24">
        <v>201214030</v>
      </c>
      <c r="C9" s="36" t="s">
        <v>2</v>
      </c>
      <c r="D9" s="24">
        <v>7.5</v>
      </c>
      <c r="E9" s="24"/>
      <c r="F9" s="24">
        <v>5.3</v>
      </c>
      <c r="G9" s="25">
        <f>SUM(D9,'2A-tres(A)'!Y11,F9)*2/10</f>
        <v>2.56</v>
      </c>
      <c r="H9" s="24">
        <v>5</v>
      </c>
      <c r="I9" s="25">
        <f t="shared" si="0"/>
        <v>4</v>
      </c>
      <c r="J9" s="24">
        <f>'2A-tres(A)'!W11</f>
        <v>1.5</v>
      </c>
      <c r="K9" s="25">
        <f t="shared" si="1"/>
        <v>1.5</v>
      </c>
      <c r="L9" s="24">
        <f t="shared" si="2"/>
        <v>8.06</v>
      </c>
      <c r="M9" s="25">
        <f>IF(L9&lt;6,ROUNDDOWN(L9,0),ROUND(L9,0))+1</f>
        <v>9</v>
      </c>
      <c r="N9" s="24">
        <f>'2A-tres(A)'!M11</f>
        <v>7</v>
      </c>
      <c r="O9" s="24">
        <f>'2A-tres(A)'!N11</f>
        <v>2</v>
      </c>
      <c r="P9" s="26">
        <f>'2A-tres(A)'!O11</f>
        <v>0.77777777777777779</v>
      </c>
    </row>
    <row r="10" spans="1:16" ht="15.75" thickBot="1" x14ac:dyDescent="0.3">
      <c r="A10" s="24">
        <v>4</v>
      </c>
      <c r="B10" s="24">
        <v>201213129</v>
      </c>
      <c r="C10" s="36" t="s">
        <v>3</v>
      </c>
      <c r="D10" s="24">
        <v>7</v>
      </c>
      <c r="E10" s="24"/>
      <c r="F10" s="24">
        <v>4.3</v>
      </c>
      <c r="G10" s="25">
        <f>SUM(D10,'2A-tres(A)'!Y12,F10)*2/10</f>
        <v>2.46</v>
      </c>
      <c r="H10" s="24">
        <v>5</v>
      </c>
      <c r="I10" s="25">
        <f t="shared" si="0"/>
        <v>4</v>
      </c>
      <c r="J10" s="24">
        <f>'2A-tres(A)'!W12</f>
        <v>2</v>
      </c>
      <c r="K10" s="25">
        <f t="shared" si="1"/>
        <v>2</v>
      </c>
      <c r="L10" s="24">
        <f t="shared" si="2"/>
        <v>8.4600000000000009</v>
      </c>
      <c r="M10" s="25">
        <f t="shared" si="3"/>
        <v>8</v>
      </c>
      <c r="N10" s="24">
        <f>'2A-tres(A)'!M12</f>
        <v>7</v>
      </c>
      <c r="O10" s="24">
        <f>'2A-tres(A)'!N12</f>
        <v>2</v>
      </c>
      <c r="P10" s="26">
        <f>'2A-tres(A)'!O12</f>
        <v>0.77777777777777779</v>
      </c>
    </row>
    <row r="11" spans="1:16" ht="15.75" thickBot="1" x14ac:dyDescent="0.3">
      <c r="A11" s="24">
        <v>5</v>
      </c>
      <c r="B11" s="24">
        <v>201232056</v>
      </c>
      <c r="C11" s="36" t="s">
        <v>4</v>
      </c>
      <c r="D11" s="24">
        <v>9</v>
      </c>
      <c r="E11" s="24"/>
      <c r="F11" s="24">
        <v>4</v>
      </c>
      <c r="G11" s="25">
        <f>SUM(D11,'2A-tres(A)'!Y13,F11)*2/10</f>
        <v>2.6</v>
      </c>
      <c r="H11" s="24">
        <v>5</v>
      </c>
      <c r="I11" s="25">
        <f t="shared" si="0"/>
        <v>4</v>
      </c>
      <c r="J11" s="24">
        <f>'2A-tres(A)'!W13</f>
        <v>2</v>
      </c>
      <c r="K11" s="25">
        <f t="shared" si="1"/>
        <v>2</v>
      </c>
      <c r="L11" s="24">
        <f t="shared" si="2"/>
        <v>8.6</v>
      </c>
      <c r="M11" s="25">
        <f t="shared" si="3"/>
        <v>9</v>
      </c>
      <c r="N11" s="24">
        <f>'2A-tres(A)'!M13</f>
        <v>7</v>
      </c>
      <c r="O11" s="24">
        <f>'2A-tres(A)'!N13</f>
        <v>2</v>
      </c>
      <c r="P11" s="26">
        <f>'2A-tres(A)'!O13</f>
        <v>0.77777777777777779</v>
      </c>
    </row>
    <row r="12" spans="1:16" ht="15.75" thickBot="1" x14ac:dyDescent="0.3">
      <c r="A12" s="24">
        <v>6</v>
      </c>
      <c r="B12" s="24">
        <v>201246649</v>
      </c>
      <c r="C12" s="36" t="s">
        <v>5</v>
      </c>
      <c r="D12" s="24">
        <v>9</v>
      </c>
      <c r="E12" s="24"/>
      <c r="F12" s="24">
        <v>7.7</v>
      </c>
      <c r="G12" s="25">
        <f>SUM(D12,'2A-tres(A)'!Y14,F12)*2/10</f>
        <v>3.54</v>
      </c>
      <c r="H12" s="24">
        <v>5</v>
      </c>
      <c r="I12" s="25">
        <f t="shared" si="0"/>
        <v>4</v>
      </c>
      <c r="J12" s="24">
        <f>'2A-tres(A)'!W14</f>
        <v>2</v>
      </c>
      <c r="K12" s="25">
        <f t="shared" si="1"/>
        <v>2</v>
      </c>
      <c r="L12" s="24">
        <f t="shared" si="2"/>
        <v>9.5399999999999991</v>
      </c>
      <c r="M12" s="25">
        <f t="shared" si="3"/>
        <v>10</v>
      </c>
      <c r="N12" s="24">
        <f>'2A-tres(A)'!M14</f>
        <v>7</v>
      </c>
      <c r="O12" s="24">
        <f>'2A-tres(A)'!N14</f>
        <v>2</v>
      </c>
      <c r="P12" s="26">
        <f>'2A-tres(A)'!O14</f>
        <v>0.77777777777777779</v>
      </c>
    </row>
    <row r="13" spans="1:16" ht="15.75" thickBot="1" x14ac:dyDescent="0.3">
      <c r="A13" s="24">
        <v>7</v>
      </c>
      <c r="B13" s="24">
        <v>201221371</v>
      </c>
      <c r="C13" s="36" t="s">
        <v>6</v>
      </c>
      <c r="D13" s="24">
        <v>5</v>
      </c>
      <c r="E13" s="24"/>
      <c r="F13" s="24">
        <v>7.3</v>
      </c>
      <c r="G13" s="25">
        <f>SUM(D13,'2A-tres(A)'!Y15,F13)*2/10</f>
        <v>2.66</v>
      </c>
      <c r="H13" s="24">
        <v>5</v>
      </c>
      <c r="I13" s="25">
        <f t="shared" si="0"/>
        <v>4</v>
      </c>
      <c r="J13" s="24">
        <f>'2A-tres(A)'!W15</f>
        <v>2</v>
      </c>
      <c r="K13" s="25">
        <f t="shared" si="1"/>
        <v>2</v>
      </c>
      <c r="L13" s="24">
        <f t="shared" si="2"/>
        <v>8.66</v>
      </c>
      <c r="M13" s="25">
        <f t="shared" si="3"/>
        <v>9</v>
      </c>
      <c r="N13" s="24">
        <f>'2A-tres(A)'!M15</f>
        <v>7</v>
      </c>
      <c r="O13" s="24">
        <f>'2A-tres(A)'!N15</f>
        <v>2</v>
      </c>
      <c r="P13" s="26">
        <f>'2A-tres(A)'!O15</f>
        <v>0.77777777777777779</v>
      </c>
    </row>
    <row r="14" spans="1:16" ht="15.75" thickBot="1" x14ac:dyDescent="0.3">
      <c r="A14" s="24">
        <v>8</v>
      </c>
      <c r="B14" s="24">
        <v>201247095</v>
      </c>
      <c r="C14" s="36" t="s">
        <v>7</v>
      </c>
      <c r="D14" s="24">
        <v>6</v>
      </c>
      <c r="E14" s="24"/>
      <c r="F14" s="24">
        <v>4</v>
      </c>
      <c r="G14" s="25">
        <f>SUM(D14,'2A-tres(A)'!Y16,F14)*2/10</f>
        <v>2.2000000000000002</v>
      </c>
      <c r="H14" s="24">
        <v>5</v>
      </c>
      <c r="I14" s="25">
        <f t="shared" si="0"/>
        <v>4</v>
      </c>
      <c r="J14" s="24">
        <f>'2A-tres(A)'!W16</f>
        <v>1.5</v>
      </c>
      <c r="K14" s="25">
        <f t="shared" si="1"/>
        <v>1.5</v>
      </c>
      <c r="L14" s="24">
        <f t="shared" si="2"/>
        <v>7.7</v>
      </c>
      <c r="M14" s="25">
        <f>IF(L14&lt;6,ROUNDDOWN(L14,0),ROUND(L14,0))+1</f>
        <v>9</v>
      </c>
      <c r="N14" s="24">
        <f>'2A-tres(A)'!M16</f>
        <v>7</v>
      </c>
      <c r="O14" s="24">
        <f>'2A-tres(A)'!N16</f>
        <v>2</v>
      </c>
      <c r="P14" s="26">
        <f>'2A-tres(A)'!O16</f>
        <v>0.77777777777777779</v>
      </c>
    </row>
    <row r="15" spans="1:16" ht="15.75" thickBot="1" x14ac:dyDescent="0.3">
      <c r="A15" s="24">
        <v>9</v>
      </c>
      <c r="B15" s="24">
        <v>201247322</v>
      </c>
      <c r="C15" s="36" t="s">
        <v>8</v>
      </c>
      <c r="D15" s="24">
        <v>5</v>
      </c>
      <c r="E15" s="24"/>
      <c r="F15" s="24">
        <v>4.3</v>
      </c>
      <c r="G15" s="25">
        <f>SUM(D15,'2A-tres(A)'!Y17,F15)*2/10</f>
        <v>2.06</v>
      </c>
      <c r="H15" s="24">
        <v>5</v>
      </c>
      <c r="I15" s="25">
        <f t="shared" si="0"/>
        <v>4</v>
      </c>
      <c r="J15" s="24">
        <f>'2A-tres(A)'!W17</f>
        <v>2</v>
      </c>
      <c r="K15" s="25">
        <f t="shared" si="1"/>
        <v>2</v>
      </c>
      <c r="L15" s="24">
        <f t="shared" si="2"/>
        <v>8.06</v>
      </c>
      <c r="M15" s="25">
        <f t="shared" si="3"/>
        <v>8</v>
      </c>
      <c r="N15" s="24">
        <f>'2A-tres(A)'!M17</f>
        <v>7</v>
      </c>
      <c r="O15" s="24">
        <f>'2A-tres(A)'!N17</f>
        <v>2</v>
      </c>
      <c r="P15" s="26">
        <f>'2A-tres(A)'!O17</f>
        <v>0.77777777777777779</v>
      </c>
    </row>
    <row r="16" spans="1:16" ht="15.75" thickBot="1" x14ac:dyDescent="0.3">
      <c r="A16" s="24">
        <v>10</v>
      </c>
      <c r="B16" s="24">
        <v>201215409</v>
      </c>
      <c r="C16" s="36" t="s">
        <v>9</v>
      </c>
      <c r="D16" s="24">
        <v>8.5</v>
      </c>
      <c r="E16" s="24"/>
      <c r="F16" s="24">
        <v>7</v>
      </c>
      <c r="G16" s="25">
        <f>SUM(D16,'2A-tres(A)'!Y18,F16)*2/10</f>
        <v>3.3</v>
      </c>
      <c r="H16" s="24">
        <v>4</v>
      </c>
      <c r="I16" s="25">
        <f t="shared" si="0"/>
        <v>3.2</v>
      </c>
      <c r="J16" s="24">
        <f>'2A-tres(A)'!W18</f>
        <v>2</v>
      </c>
      <c r="K16" s="25">
        <f t="shared" si="1"/>
        <v>2</v>
      </c>
      <c r="L16" s="24">
        <f t="shared" si="2"/>
        <v>8.5</v>
      </c>
      <c r="M16" s="25">
        <f t="shared" si="3"/>
        <v>9</v>
      </c>
      <c r="N16" s="24">
        <f>'2A-tres(A)'!M18</f>
        <v>7</v>
      </c>
      <c r="O16" s="24">
        <f>'2A-tres(A)'!N18</f>
        <v>2</v>
      </c>
      <c r="P16" s="26">
        <f>'2A-tres(A)'!O18</f>
        <v>0.77777777777777779</v>
      </c>
    </row>
    <row r="17" spans="1:16" ht="15.75" thickBot="1" x14ac:dyDescent="0.3">
      <c r="A17" s="24">
        <v>11</v>
      </c>
      <c r="B17" s="24">
        <v>201215617</v>
      </c>
      <c r="C17" s="36" t="s">
        <v>10</v>
      </c>
      <c r="D17" s="24">
        <v>7.5</v>
      </c>
      <c r="E17" s="24"/>
      <c r="F17" s="24">
        <v>5.3</v>
      </c>
      <c r="G17" s="25">
        <f>SUM(D17,'2A-tres(A)'!Y19,F17)*2/10</f>
        <v>2.56</v>
      </c>
      <c r="H17" s="24">
        <v>5</v>
      </c>
      <c r="I17" s="25">
        <f t="shared" si="0"/>
        <v>4</v>
      </c>
      <c r="J17" s="24">
        <f>'2A-tres(A)'!W19</f>
        <v>1.5</v>
      </c>
      <c r="K17" s="25">
        <f t="shared" si="1"/>
        <v>1.5</v>
      </c>
      <c r="L17" s="24">
        <f t="shared" si="2"/>
        <v>8.06</v>
      </c>
      <c r="M17" s="25">
        <f t="shared" si="3"/>
        <v>8</v>
      </c>
      <c r="N17" s="24">
        <f>'2A-tres(A)'!M19</f>
        <v>7</v>
      </c>
      <c r="O17" s="24">
        <f>'2A-tres(A)'!N19</f>
        <v>2</v>
      </c>
      <c r="P17" s="26">
        <f>'2A-tres(A)'!O19</f>
        <v>0.77777777777777779</v>
      </c>
    </row>
    <row r="18" spans="1:16" ht="15.75" thickBot="1" x14ac:dyDescent="0.3">
      <c r="A18" s="24">
        <v>12</v>
      </c>
      <c r="B18" s="24">
        <v>201209442</v>
      </c>
      <c r="C18" s="36" t="s">
        <v>11</v>
      </c>
      <c r="D18" s="24">
        <v>8</v>
      </c>
      <c r="E18" s="24"/>
      <c r="F18" s="24">
        <v>5.3</v>
      </c>
      <c r="G18" s="25">
        <f>SUM(D18,'2A-tres(A)'!Y20,F18)*2/10</f>
        <v>2.8600000000000003</v>
      </c>
      <c r="H18" s="24">
        <v>5</v>
      </c>
      <c r="I18" s="25">
        <f t="shared" si="0"/>
        <v>4</v>
      </c>
      <c r="J18" s="24">
        <f>'2A-tres(A)'!W20</f>
        <v>2</v>
      </c>
      <c r="K18" s="25">
        <f t="shared" si="1"/>
        <v>2</v>
      </c>
      <c r="L18" s="24">
        <f t="shared" si="2"/>
        <v>8.86</v>
      </c>
      <c r="M18" s="25">
        <f t="shared" si="3"/>
        <v>9</v>
      </c>
      <c r="N18" s="24">
        <f>'2A-tres(A)'!M20</f>
        <v>7</v>
      </c>
      <c r="O18" s="24">
        <f>'2A-tres(A)'!N20</f>
        <v>2</v>
      </c>
      <c r="P18" s="26">
        <f>'2A-tres(A)'!O20</f>
        <v>0.77777777777777779</v>
      </c>
    </row>
    <row r="19" spans="1:16" ht="15.75" thickBot="1" x14ac:dyDescent="0.3">
      <c r="A19" s="24">
        <v>13</v>
      </c>
      <c r="B19" s="24">
        <v>201226763</v>
      </c>
      <c r="C19" s="36" t="s">
        <v>12</v>
      </c>
      <c r="D19" s="24">
        <v>6.5</v>
      </c>
      <c r="E19" s="24"/>
      <c r="F19" s="24">
        <v>4.3</v>
      </c>
      <c r="G19" s="25">
        <f>SUM(D19,'2A-tres(A)'!Y21,F19)*2/10</f>
        <v>2.3600000000000003</v>
      </c>
      <c r="H19" s="24">
        <v>5</v>
      </c>
      <c r="I19" s="25">
        <f t="shared" si="0"/>
        <v>4</v>
      </c>
      <c r="J19" s="24">
        <f>'2A-tres(A)'!W21</f>
        <v>2</v>
      </c>
      <c r="K19" s="25">
        <f t="shared" si="1"/>
        <v>2</v>
      </c>
      <c r="L19" s="24">
        <f t="shared" si="2"/>
        <v>8.36</v>
      </c>
      <c r="M19" s="25">
        <f t="shared" si="3"/>
        <v>8</v>
      </c>
      <c r="N19" s="24">
        <f>'2A-tres(A)'!M21</f>
        <v>7</v>
      </c>
      <c r="O19" s="24">
        <f>'2A-tres(A)'!N21</f>
        <v>2</v>
      </c>
      <c r="P19" s="26">
        <f>'2A-tres(A)'!O21</f>
        <v>0.77777777777777779</v>
      </c>
    </row>
    <row r="20" spans="1:16" ht="15.75" thickBot="1" x14ac:dyDescent="0.3">
      <c r="A20" s="24">
        <v>14</v>
      </c>
      <c r="B20" s="24">
        <v>201232287</v>
      </c>
      <c r="C20" s="36" t="s">
        <v>13</v>
      </c>
      <c r="D20" s="24">
        <v>7.5</v>
      </c>
      <c r="E20" s="24"/>
      <c r="F20" s="24">
        <v>5</v>
      </c>
      <c r="G20" s="25">
        <f>SUM(D20,'2A-tres(A)'!Y22,F20)*2/10</f>
        <v>2.5</v>
      </c>
      <c r="H20" s="24">
        <v>5</v>
      </c>
      <c r="I20" s="25">
        <f t="shared" si="0"/>
        <v>4</v>
      </c>
      <c r="J20" s="24">
        <v>2</v>
      </c>
      <c r="K20" s="25">
        <f t="shared" si="1"/>
        <v>2</v>
      </c>
      <c r="L20" s="24">
        <f t="shared" si="2"/>
        <v>8.5</v>
      </c>
      <c r="M20" s="25">
        <f t="shared" si="3"/>
        <v>9</v>
      </c>
      <c r="N20" s="24">
        <f>'2A-tres(A)'!M22</f>
        <v>6</v>
      </c>
      <c r="O20" s="24">
        <f>'2A-tres(A)'!N22</f>
        <v>3</v>
      </c>
      <c r="P20" s="26">
        <f>'2A-tres(A)'!O22</f>
        <v>0.66666666666666663</v>
      </c>
    </row>
    <row r="21" spans="1:16" ht="15.75" thickBot="1" x14ac:dyDescent="0.3">
      <c r="A21" s="24">
        <v>15</v>
      </c>
      <c r="B21" s="24">
        <v>201200511</v>
      </c>
      <c r="C21" s="36" t="s">
        <v>14</v>
      </c>
      <c r="D21" s="24">
        <v>0</v>
      </c>
      <c r="E21" s="24"/>
      <c r="F21" s="24">
        <v>0</v>
      </c>
      <c r="G21" s="25">
        <f>SUM(D21,'2A-tres(A)'!Y23,F21)*2/10</f>
        <v>0</v>
      </c>
      <c r="H21" s="24">
        <v>0</v>
      </c>
      <c r="I21" s="25">
        <f t="shared" si="0"/>
        <v>0</v>
      </c>
      <c r="J21" s="24">
        <f>'2A-tres(A)'!W23</f>
        <v>0</v>
      </c>
      <c r="K21" s="25">
        <f t="shared" si="1"/>
        <v>0</v>
      </c>
      <c r="L21" s="24">
        <f t="shared" si="2"/>
        <v>0</v>
      </c>
      <c r="M21" s="25">
        <f t="shared" si="3"/>
        <v>0</v>
      </c>
      <c r="N21" s="24">
        <f>'2A-tres(A)'!M23</f>
        <v>0</v>
      </c>
      <c r="O21" s="24">
        <f>'2A-tres(A)'!N23</f>
        <v>9</v>
      </c>
      <c r="P21" s="26">
        <f>'2A-tres(A)'!O23</f>
        <v>0</v>
      </c>
    </row>
    <row r="22" spans="1:16" ht="15.75" thickBot="1" x14ac:dyDescent="0.3">
      <c r="A22" s="24">
        <v>16</v>
      </c>
      <c r="B22" s="24">
        <v>201226860</v>
      </c>
      <c r="C22" s="36" t="s">
        <v>15</v>
      </c>
      <c r="D22" s="24">
        <v>9.5</v>
      </c>
      <c r="E22" s="24"/>
      <c r="F22" s="24">
        <v>5.7</v>
      </c>
      <c r="G22" s="25">
        <f>SUM(D22,'2A-tres(A)'!Y24,F22)*2/10</f>
        <v>3.04</v>
      </c>
      <c r="H22" s="24">
        <v>5</v>
      </c>
      <c r="I22" s="25">
        <f t="shared" si="0"/>
        <v>4</v>
      </c>
      <c r="J22" s="24">
        <f>'2A-tres(A)'!W24</f>
        <v>2</v>
      </c>
      <c r="K22" s="25">
        <f t="shared" si="1"/>
        <v>2</v>
      </c>
      <c r="L22" s="24">
        <f t="shared" si="2"/>
        <v>9.0399999999999991</v>
      </c>
      <c r="M22" s="25">
        <f t="shared" si="3"/>
        <v>9</v>
      </c>
      <c r="N22" s="24">
        <f>'2A-tres(A)'!M24</f>
        <v>7</v>
      </c>
      <c r="O22" s="24">
        <f>'2A-tres(A)'!N24</f>
        <v>2</v>
      </c>
      <c r="P22" s="26">
        <f>'2A-tres(A)'!O24</f>
        <v>0.77777777777777779</v>
      </c>
    </row>
    <row r="23" spans="1:16" ht="15.75" thickBot="1" x14ac:dyDescent="0.3">
      <c r="A23" s="24">
        <v>17</v>
      </c>
      <c r="B23" s="24">
        <v>201200091</v>
      </c>
      <c r="C23" s="36" t="s">
        <v>16</v>
      </c>
      <c r="D23" s="24">
        <v>6</v>
      </c>
      <c r="E23" s="24"/>
      <c r="F23" s="24">
        <v>6.3</v>
      </c>
      <c r="G23" s="25">
        <f>SUM(D23,'2A-tres(A)'!Y25,F23)*2/10</f>
        <v>2.66</v>
      </c>
      <c r="H23" s="24">
        <v>5</v>
      </c>
      <c r="I23" s="25">
        <f t="shared" si="0"/>
        <v>4</v>
      </c>
      <c r="J23" s="24">
        <f>'2A-tres(A)'!W25</f>
        <v>2</v>
      </c>
      <c r="K23" s="25">
        <f t="shared" si="1"/>
        <v>2</v>
      </c>
      <c r="L23" s="24">
        <f t="shared" si="2"/>
        <v>8.66</v>
      </c>
      <c r="M23" s="25">
        <f>IF(L23&lt;6,ROUNDDOWN(L23,0),ROUND(L23,0))+1</f>
        <v>10</v>
      </c>
      <c r="N23" s="24">
        <f>'2A-tres(A)'!M25</f>
        <v>7</v>
      </c>
      <c r="O23" s="24">
        <f>'2A-tres(A)'!N25</f>
        <v>2</v>
      </c>
      <c r="P23" s="26">
        <f>'2A-tres(A)'!O25</f>
        <v>0.77777777777777779</v>
      </c>
    </row>
    <row r="24" spans="1:16" ht="15.75" thickBot="1" x14ac:dyDescent="0.3">
      <c r="A24" s="24">
        <v>18</v>
      </c>
      <c r="B24" s="24">
        <v>201246978</v>
      </c>
      <c r="C24" s="36" t="s">
        <v>17</v>
      </c>
      <c r="D24" s="24">
        <v>7</v>
      </c>
      <c r="E24" s="24"/>
      <c r="F24" s="24">
        <v>5</v>
      </c>
      <c r="G24" s="25">
        <f>SUM(D24,'2A-tres(A)'!Y26,F24)*2/10</f>
        <v>2.6</v>
      </c>
      <c r="H24" s="24">
        <v>5</v>
      </c>
      <c r="I24" s="25">
        <f t="shared" si="0"/>
        <v>4</v>
      </c>
      <c r="J24" s="24">
        <f>'2A-tres(A)'!W26</f>
        <v>2</v>
      </c>
      <c r="K24" s="25">
        <f t="shared" si="1"/>
        <v>2</v>
      </c>
      <c r="L24" s="24">
        <f t="shared" si="2"/>
        <v>8.6</v>
      </c>
      <c r="M24" s="25">
        <f t="shared" si="3"/>
        <v>9</v>
      </c>
      <c r="N24" s="24">
        <f>'2A-tres(A)'!M26</f>
        <v>7</v>
      </c>
      <c r="O24" s="24">
        <f>'2A-tres(A)'!N26</f>
        <v>2</v>
      </c>
      <c r="P24" s="26">
        <f>'2A-tres(A)'!O26</f>
        <v>0.77777777777777779</v>
      </c>
    </row>
    <row r="25" spans="1:16" ht="15.75" thickBot="1" x14ac:dyDescent="0.3">
      <c r="A25" s="24">
        <v>19</v>
      </c>
      <c r="B25" s="24">
        <v>201248064</v>
      </c>
      <c r="C25" s="36" t="s">
        <v>18</v>
      </c>
      <c r="D25" s="24">
        <v>10</v>
      </c>
      <c r="E25" s="24"/>
      <c r="F25" s="24">
        <v>8.3000000000000007</v>
      </c>
      <c r="G25" s="25">
        <f>SUM(D25,'2A-tres(A)'!Y27,F25)*2/10</f>
        <v>3.8600000000000003</v>
      </c>
      <c r="H25" s="24">
        <v>5</v>
      </c>
      <c r="I25" s="25">
        <f t="shared" si="0"/>
        <v>4</v>
      </c>
      <c r="J25" s="24">
        <f>'2A-tres(A)'!W27</f>
        <v>2</v>
      </c>
      <c r="K25" s="25">
        <f t="shared" si="1"/>
        <v>2</v>
      </c>
      <c r="L25" s="24">
        <f t="shared" si="2"/>
        <v>9.86</v>
      </c>
      <c r="M25" s="25">
        <f t="shared" si="3"/>
        <v>10</v>
      </c>
      <c r="N25" s="24">
        <f>'2A-tres(A)'!M27</f>
        <v>7</v>
      </c>
      <c r="O25" s="24">
        <f>'2A-tres(A)'!N27</f>
        <v>2</v>
      </c>
      <c r="P25" s="26">
        <f>'2A-tres(A)'!O27</f>
        <v>0.77777777777777779</v>
      </c>
    </row>
    <row r="26" spans="1:16" ht="15.75" thickBot="1" x14ac:dyDescent="0.3">
      <c r="A26" s="24">
        <v>20</v>
      </c>
      <c r="B26" s="24">
        <v>201220288</v>
      </c>
      <c r="C26" s="36" t="s">
        <v>19</v>
      </c>
      <c r="D26" s="24">
        <v>10</v>
      </c>
      <c r="E26" s="24"/>
      <c r="F26" s="24">
        <v>7</v>
      </c>
      <c r="G26" s="25">
        <f>SUM(D26,'2A-tres(A)'!Y28,F26)*2/10</f>
        <v>3.6</v>
      </c>
      <c r="H26" s="24">
        <v>5</v>
      </c>
      <c r="I26" s="25">
        <f t="shared" si="0"/>
        <v>4</v>
      </c>
      <c r="J26" s="24">
        <f>'2A-tres(A)'!W28</f>
        <v>2</v>
      </c>
      <c r="K26" s="25">
        <f t="shared" si="1"/>
        <v>2</v>
      </c>
      <c r="L26" s="24">
        <f t="shared" si="2"/>
        <v>9.6</v>
      </c>
      <c r="M26" s="25">
        <f t="shared" si="3"/>
        <v>10</v>
      </c>
      <c r="N26" s="24">
        <f>'2A-tres(A)'!M28</f>
        <v>7</v>
      </c>
      <c r="O26" s="24">
        <f>'2A-tres(A)'!N28</f>
        <v>2</v>
      </c>
      <c r="P26" s="26">
        <f>'2A-tres(A)'!O28</f>
        <v>0.77777777777777779</v>
      </c>
    </row>
    <row r="27" spans="1:16" ht="15.75" thickBot="1" x14ac:dyDescent="0.3">
      <c r="A27" s="24">
        <v>21</v>
      </c>
      <c r="B27" s="24">
        <v>201207071</v>
      </c>
      <c r="C27" s="36" t="s">
        <v>20</v>
      </c>
      <c r="D27" s="24">
        <v>8</v>
      </c>
      <c r="E27" s="24"/>
      <c r="F27" s="24">
        <v>7</v>
      </c>
      <c r="G27" s="25">
        <f>SUM(D27,'2A-tres(A)'!Y29,F27)*2/10</f>
        <v>3.2</v>
      </c>
      <c r="H27" s="24">
        <v>5</v>
      </c>
      <c r="I27" s="25">
        <f t="shared" si="0"/>
        <v>4</v>
      </c>
      <c r="J27" s="24">
        <f>'2A-tres(A)'!W29</f>
        <v>2</v>
      </c>
      <c r="K27" s="25">
        <f t="shared" si="1"/>
        <v>2</v>
      </c>
      <c r="L27" s="24">
        <f t="shared" si="2"/>
        <v>9.1999999999999993</v>
      </c>
      <c r="M27" s="25">
        <f t="shared" si="3"/>
        <v>9</v>
      </c>
      <c r="N27" s="24">
        <f>'2A-tres(A)'!M29</f>
        <v>7</v>
      </c>
      <c r="O27" s="24">
        <f>'2A-tres(A)'!N29</f>
        <v>2</v>
      </c>
      <c r="P27" s="26">
        <f>'2A-tres(A)'!O29</f>
        <v>0.77777777777777779</v>
      </c>
    </row>
    <row r="28" spans="1:16" ht="15.75" thickBot="1" x14ac:dyDescent="0.3">
      <c r="A28" s="24">
        <v>22</v>
      </c>
      <c r="B28" s="24">
        <v>201200651</v>
      </c>
      <c r="C28" s="36" t="s">
        <v>21</v>
      </c>
      <c r="D28" s="24">
        <v>4</v>
      </c>
      <c r="E28" s="24"/>
      <c r="F28" s="24">
        <v>7</v>
      </c>
      <c r="G28" s="25">
        <f>SUM(D28,'2A-tres(A)'!Y30,F28)*2/10</f>
        <v>2.4</v>
      </c>
      <c r="H28" s="24">
        <v>4</v>
      </c>
      <c r="I28" s="25">
        <f t="shared" si="0"/>
        <v>3.2</v>
      </c>
      <c r="J28" s="24">
        <f>'2A-tres(A)'!W30</f>
        <v>2</v>
      </c>
      <c r="K28" s="25">
        <f t="shared" si="1"/>
        <v>2</v>
      </c>
      <c r="L28" s="24">
        <f t="shared" si="2"/>
        <v>7.6</v>
      </c>
      <c r="M28" s="25">
        <f t="shared" si="3"/>
        <v>8</v>
      </c>
      <c r="N28" s="24">
        <f>'2A-tres(A)'!M30</f>
        <v>7</v>
      </c>
      <c r="O28" s="24">
        <f>'2A-tres(A)'!N30</f>
        <v>2</v>
      </c>
      <c r="P28" s="26">
        <f>'2A-tres(A)'!O30</f>
        <v>0.77777777777777779</v>
      </c>
    </row>
    <row r="29" spans="1:16" ht="15.75" thickBot="1" x14ac:dyDescent="0.3">
      <c r="A29" s="24">
        <v>23</v>
      </c>
      <c r="B29" s="24">
        <v>201209509</v>
      </c>
      <c r="C29" s="36" t="s">
        <v>22</v>
      </c>
      <c r="D29" s="24">
        <v>8</v>
      </c>
      <c r="E29" s="24"/>
      <c r="F29" s="24">
        <v>7.7</v>
      </c>
      <c r="G29" s="25">
        <f>SUM(D29,'2A-tres(A)'!Y31,F29)*2/10</f>
        <v>3.1399999999999997</v>
      </c>
      <c r="H29" s="24">
        <v>5</v>
      </c>
      <c r="I29" s="25">
        <f t="shared" si="0"/>
        <v>4</v>
      </c>
      <c r="J29" s="24">
        <v>2</v>
      </c>
      <c r="K29" s="25">
        <f t="shared" si="1"/>
        <v>2</v>
      </c>
      <c r="L29" s="24">
        <f t="shared" si="2"/>
        <v>9.14</v>
      </c>
      <c r="M29" s="25">
        <f t="shared" si="3"/>
        <v>9</v>
      </c>
      <c r="N29" s="24">
        <f>'2A-tres(A)'!M31</f>
        <v>7</v>
      </c>
      <c r="O29" s="24">
        <f>'2A-tres(A)'!N31</f>
        <v>2</v>
      </c>
      <c r="P29" s="26">
        <f>'2A-tres(A)'!O31</f>
        <v>0.77777777777777779</v>
      </c>
    </row>
    <row r="30" spans="1:16" ht="15.75" thickBot="1" x14ac:dyDescent="0.3">
      <c r="A30" s="24">
        <v>24</v>
      </c>
      <c r="B30" s="24">
        <v>201204388</v>
      </c>
      <c r="C30" s="36" t="s">
        <v>23</v>
      </c>
      <c r="D30" s="24">
        <v>7</v>
      </c>
      <c r="E30" s="24"/>
      <c r="F30" s="24">
        <v>7.3</v>
      </c>
      <c r="G30" s="25">
        <f>SUM(D30,'2A-tres(A)'!Y32,F30)*2/10</f>
        <v>3.06</v>
      </c>
      <c r="H30" s="24">
        <v>5</v>
      </c>
      <c r="I30" s="25">
        <f t="shared" si="0"/>
        <v>4</v>
      </c>
      <c r="J30" s="24">
        <f>'2A-tres(A)'!W32</f>
        <v>2</v>
      </c>
      <c r="K30" s="25">
        <f t="shared" si="1"/>
        <v>2</v>
      </c>
      <c r="L30" s="24">
        <f t="shared" si="2"/>
        <v>9.06</v>
      </c>
      <c r="M30" s="25">
        <f t="shared" si="3"/>
        <v>9</v>
      </c>
      <c r="N30" s="24">
        <f>'2A-tres(A)'!M32</f>
        <v>7</v>
      </c>
      <c r="O30" s="24">
        <f>'2A-tres(A)'!N32</f>
        <v>2</v>
      </c>
      <c r="P30" s="26">
        <f>'2A-tres(A)'!O32</f>
        <v>0.77777777777777779</v>
      </c>
    </row>
    <row r="31" spans="1:16" ht="15.75" thickBot="1" x14ac:dyDescent="0.3">
      <c r="A31" s="24">
        <v>25</v>
      </c>
      <c r="B31" s="24">
        <v>201205957</v>
      </c>
      <c r="C31" s="36" t="s">
        <v>24</v>
      </c>
      <c r="D31" s="24">
        <v>7</v>
      </c>
      <c r="E31" s="24"/>
      <c r="F31" s="24">
        <v>6</v>
      </c>
      <c r="G31" s="25">
        <f>SUM(D31,'2A-tres(A)'!Y33,F31)*2/10</f>
        <v>2.8</v>
      </c>
      <c r="H31" s="24">
        <v>5</v>
      </c>
      <c r="I31" s="25">
        <f t="shared" si="0"/>
        <v>4</v>
      </c>
      <c r="J31" s="24">
        <f>'2A-tres(A)'!W33</f>
        <v>2</v>
      </c>
      <c r="K31" s="25">
        <f t="shared" si="1"/>
        <v>2</v>
      </c>
      <c r="L31" s="24">
        <f t="shared" si="2"/>
        <v>8.8000000000000007</v>
      </c>
      <c r="M31" s="25">
        <f t="shared" si="3"/>
        <v>9</v>
      </c>
      <c r="N31" s="24">
        <f>'2A-tres(A)'!M33</f>
        <v>6</v>
      </c>
      <c r="O31" s="24">
        <f>'2A-tres(A)'!N33</f>
        <v>3</v>
      </c>
      <c r="P31" s="26">
        <f>'2A-tres(A)'!O33</f>
        <v>0.66666666666666663</v>
      </c>
    </row>
    <row r="32" spans="1:16" ht="15.75" thickBot="1" x14ac:dyDescent="0.3">
      <c r="A32" s="24">
        <v>26</v>
      </c>
      <c r="B32" s="24">
        <v>201248675</v>
      </c>
      <c r="C32" s="36" t="s">
        <v>25</v>
      </c>
      <c r="D32" s="24">
        <v>10</v>
      </c>
      <c r="E32" s="24"/>
      <c r="F32" s="24">
        <v>8.6999999999999993</v>
      </c>
      <c r="G32" s="25">
        <f>SUM(D32,'2A-tres(A)'!Y34,F32)*2/10</f>
        <v>3.94</v>
      </c>
      <c r="H32" s="24">
        <v>5</v>
      </c>
      <c r="I32" s="25">
        <f t="shared" si="0"/>
        <v>4</v>
      </c>
      <c r="J32" s="24">
        <f>'2A-tres(A)'!W34</f>
        <v>2</v>
      </c>
      <c r="K32" s="25">
        <f t="shared" si="1"/>
        <v>2</v>
      </c>
      <c r="L32" s="24">
        <f t="shared" si="2"/>
        <v>9.94</v>
      </c>
      <c r="M32" s="25">
        <f t="shared" si="3"/>
        <v>10</v>
      </c>
      <c r="N32" s="24">
        <f>'2A-tres(A)'!M34</f>
        <v>7</v>
      </c>
      <c r="O32" s="24">
        <f>'2A-tres(A)'!N34</f>
        <v>2</v>
      </c>
      <c r="P32" s="26">
        <f>'2A-tres(A)'!O34</f>
        <v>0.77777777777777779</v>
      </c>
    </row>
    <row r="33" spans="1:16" ht="15.75" thickBot="1" x14ac:dyDescent="0.3">
      <c r="A33" s="24">
        <v>27</v>
      </c>
      <c r="B33" s="24">
        <v>201227196</v>
      </c>
      <c r="C33" s="36" t="s">
        <v>26</v>
      </c>
      <c r="D33" s="24">
        <v>10</v>
      </c>
      <c r="E33" s="24"/>
      <c r="F33" s="24">
        <v>6.6</v>
      </c>
      <c r="G33" s="25">
        <f>SUM(D33,'2A-tres(A)'!Y35,F33)*2/10</f>
        <v>3.5200000000000005</v>
      </c>
      <c r="H33" s="24">
        <v>4</v>
      </c>
      <c r="I33" s="25">
        <f t="shared" si="0"/>
        <v>3.2</v>
      </c>
      <c r="J33" s="24">
        <f>'2A-tres(A)'!W35</f>
        <v>2</v>
      </c>
      <c r="K33" s="25">
        <f t="shared" si="1"/>
        <v>2</v>
      </c>
      <c r="L33" s="24">
        <f t="shared" si="2"/>
        <v>8.7200000000000006</v>
      </c>
      <c r="M33" s="25">
        <f t="shared" si="3"/>
        <v>9</v>
      </c>
      <c r="N33" s="24">
        <f>'2A-tres(A)'!M35</f>
        <v>7</v>
      </c>
      <c r="O33" s="24">
        <f>'2A-tres(A)'!N35</f>
        <v>2</v>
      </c>
      <c r="P33" s="26">
        <f>'2A-tres(A)'!O35</f>
        <v>0.77777777777777779</v>
      </c>
    </row>
    <row r="34" spans="1:16" ht="15.75" thickBot="1" x14ac:dyDescent="0.3">
      <c r="A34" s="24">
        <v>28</v>
      </c>
      <c r="B34" s="24">
        <v>201213729</v>
      </c>
      <c r="C34" s="36" t="s">
        <v>27</v>
      </c>
      <c r="D34" s="24">
        <v>10</v>
      </c>
      <c r="E34" s="24"/>
      <c r="F34" s="24">
        <v>6.7</v>
      </c>
      <c r="G34" s="25">
        <f>SUM(D34,'2A-tres(A)'!Y36,F34)*2/10</f>
        <v>3.34</v>
      </c>
      <c r="H34" s="24">
        <v>5</v>
      </c>
      <c r="I34" s="25">
        <f t="shared" si="0"/>
        <v>4</v>
      </c>
      <c r="J34" s="24">
        <f>'2A-tres(A)'!W36</f>
        <v>1</v>
      </c>
      <c r="K34" s="25">
        <f t="shared" si="1"/>
        <v>1</v>
      </c>
      <c r="L34" s="24">
        <f t="shared" si="2"/>
        <v>8.34</v>
      </c>
      <c r="M34" s="25">
        <f t="shared" si="3"/>
        <v>8</v>
      </c>
      <c r="N34" s="24">
        <f>'2A-tres(A)'!M36</f>
        <v>7</v>
      </c>
      <c r="O34" s="24">
        <f>'2A-tres(A)'!N36</f>
        <v>2</v>
      </c>
      <c r="P34" s="26">
        <f>'2A-tres(A)'!O36</f>
        <v>0.77777777777777779</v>
      </c>
    </row>
    <row r="35" spans="1:16" ht="15.75" thickBot="1" x14ac:dyDescent="0.3">
      <c r="A35" s="24">
        <v>29</v>
      </c>
      <c r="B35" s="24">
        <v>201214468</v>
      </c>
      <c r="C35" s="36" t="s">
        <v>28</v>
      </c>
      <c r="D35" s="24">
        <v>10</v>
      </c>
      <c r="E35" s="24">
        <v>10</v>
      </c>
      <c r="F35" s="24">
        <v>5.3</v>
      </c>
      <c r="G35" s="25">
        <f>SUM(D35,'2A-tres(A)'!Y37,F35)*2/10</f>
        <v>3.06</v>
      </c>
      <c r="H35" s="24">
        <v>5</v>
      </c>
      <c r="I35" s="25">
        <f t="shared" si="0"/>
        <v>4</v>
      </c>
      <c r="J35" s="24">
        <f>'2A-tres(A)'!W37</f>
        <v>2</v>
      </c>
      <c r="K35" s="25">
        <f t="shared" si="1"/>
        <v>2</v>
      </c>
      <c r="L35" s="24">
        <f t="shared" si="2"/>
        <v>9.06</v>
      </c>
      <c r="M35" s="25">
        <f>IF(L35&lt;6,ROUNDDOWN(L35,0),ROUND(L35,0))+1</f>
        <v>10</v>
      </c>
      <c r="N35" s="24">
        <f>'2A-tres(A)'!M37</f>
        <v>7</v>
      </c>
      <c r="O35" s="24">
        <f>'2A-tres(A)'!N37</f>
        <v>2</v>
      </c>
      <c r="P35" s="26">
        <f>'2A-tres(A)'!O37</f>
        <v>0.77777777777777779</v>
      </c>
    </row>
    <row r="36" spans="1:16" ht="15.75" thickBot="1" x14ac:dyDescent="0.3">
      <c r="A36" s="24">
        <v>30</v>
      </c>
      <c r="B36" s="24">
        <v>201226204</v>
      </c>
      <c r="C36" s="36" t="s">
        <v>29</v>
      </c>
      <c r="D36" s="24">
        <v>10</v>
      </c>
      <c r="E36" s="24"/>
      <c r="F36" s="24">
        <v>7.7</v>
      </c>
      <c r="G36" s="25">
        <f>SUM(D36,'2A-tres(A)'!Y38,F36)*2/10</f>
        <v>3.7399999999999998</v>
      </c>
      <c r="H36" s="24">
        <v>5</v>
      </c>
      <c r="I36" s="25">
        <f t="shared" si="0"/>
        <v>4</v>
      </c>
      <c r="J36" s="24">
        <f>'2A-tres(A)'!W38</f>
        <v>2</v>
      </c>
      <c r="K36" s="25">
        <f t="shared" si="1"/>
        <v>2</v>
      </c>
      <c r="L36" s="24">
        <f t="shared" si="2"/>
        <v>9.74</v>
      </c>
      <c r="M36" s="25">
        <f t="shared" si="3"/>
        <v>10</v>
      </c>
      <c r="N36" s="24">
        <f>'2A-tres(A)'!M38</f>
        <v>7</v>
      </c>
      <c r="O36" s="24">
        <f>'2A-tres(A)'!N38</f>
        <v>2</v>
      </c>
      <c r="P36" s="26">
        <f>'2A-tres(A)'!O38</f>
        <v>0.77777777777777779</v>
      </c>
    </row>
  </sheetData>
  <mergeCells count="21">
    <mergeCell ref="N4:P4"/>
    <mergeCell ref="A5:A6"/>
    <mergeCell ref="B5:B6"/>
    <mergeCell ref="C5:C6"/>
    <mergeCell ref="L5:L6"/>
    <mergeCell ref="N5:N6"/>
    <mergeCell ref="O5:O6"/>
    <mergeCell ref="P5:P6"/>
    <mergeCell ref="A4:B4"/>
    <mergeCell ref="D4:G5"/>
    <mergeCell ref="H4:I4"/>
    <mergeCell ref="J4:K4"/>
    <mergeCell ref="L4:M4"/>
    <mergeCell ref="A1:B1"/>
    <mergeCell ref="D1:H2"/>
    <mergeCell ref="O1:P3"/>
    <mergeCell ref="A2:B2"/>
    <mergeCell ref="I2:K2"/>
    <mergeCell ref="L2:N2"/>
    <mergeCell ref="A3:B3"/>
    <mergeCell ref="D3:H3"/>
  </mergeCells>
  <conditionalFormatting sqref="M7:M36">
    <cfRule type="cellIs" dxfId="23" priority="1" operator="lessThan">
      <formula>6</formula>
    </cfRule>
  </conditionalFormatting>
  <pageMargins left="0.7" right="0.7" top="0.96875" bottom="0.75" header="0.3" footer="0.3"/>
  <pageSetup scale="72" orientation="landscape" verticalDpi="300" r:id="rId1"/>
  <headerFooter scaleWithDoc="0" alignWithMargins="0">
    <oddHeader>&amp;C&amp;G</oddHeader>
    <oddFooter xml:space="preserve">&amp;LAv.2 Sur #519 Col. Centro Ciudad Serdán Pue., Tel. 01 (245) 45 2 25 90. Correo electrónico. dir.lazaroextserdan@hotmail.com
&amp;R
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Y44"/>
  <sheetViews>
    <sheetView showWhiteSpace="0" topLeftCell="A5" zoomScaleNormal="100" workbookViewId="0">
      <selection activeCell="P39" sqref="P39"/>
    </sheetView>
  </sheetViews>
  <sheetFormatPr baseColWidth="10" defaultRowHeight="15" x14ac:dyDescent="0.25"/>
  <cols>
    <col min="1" max="1" width="3.5703125" bestFit="1" customWidth="1"/>
    <col min="3" max="3" width="32.28515625" bestFit="1" customWidth="1"/>
    <col min="4" max="12" width="3.7109375" customWidth="1"/>
    <col min="16" max="20" width="3.7109375" customWidth="1"/>
    <col min="21" max="22" width="3.7109375" hidden="1" customWidth="1"/>
    <col min="23" max="23" width="11.42578125" customWidth="1"/>
    <col min="24" max="24" width="14.5703125" customWidth="1"/>
    <col min="25" max="25" width="5.7109375" customWidth="1"/>
  </cols>
  <sheetData>
    <row r="1" spans="1:25" ht="15.75" customHeight="1" thickBot="1" x14ac:dyDescent="0.3">
      <c r="A1" s="69" t="s">
        <v>115</v>
      </c>
      <c r="B1" s="69"/>
      <c r="C1" s="69"/>
      <c r="D1" s="73" t="s">
        <v>30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  <c r="P1" s="71" t="s">
        <v>142</v>
      </c>
      <c r="Q1" s="72"/>
      <c r="R1" s="72"/>
      <c r="S1" s="72"/>
      <c r="T1" s="72"/>
      <c r="U1" s="72"/>
      <c r="V1" s="72"/>
      <c r="W1" s="72"/>
      <c r="Y1" s="67"/>
    </row>
    <row r="2" spans="1:25" ht="15" customHeight="1" x14ac:dyDescent="0.25">
      <c r="A2" s="69"/>
      <c r="B2" s="69"/>
      <c r="C2" s="69"/>
      <c r="D2" s="79">
        <v>41647</v>
      </c>
      <c r="E2" s="79">
        <v>41654</v>
      </c>
      <c r="F2" s="79">
        <v>41661</v>
      </c>
      <c r="G2" s="79">
        <v>41668</v>
      </c>
      <c r="H2" s="79">
        <v>41675</v>
      </c>
      <c r="I2" s="79">
        <v>41682</v>
      </c>
      <c r="J2" s="79">
        <v>41689</v>
      </c>
      <c r="K2" s="79">
        <v>41696</v>
      </c>
      <c r="L2" s="79">
        <v>41703</v>
      </c>
      <c r="P2" s="78" t="s">
        <v>169</v>
      </c>
      <c r="Q2" s="78" t="s">
        <v>170</v>
      </c>
      <c r="R2" s="78"/>
      <c r="S2" s="78"/>
      <c r="T2" s="78"/>
      <c r="U2" s="78"/>
      <c r="V2" s="78"/>
      <c r="Y2" s="94" t="s">
        <v>117</v>
      </c>
    </row>
    <row r="3" spans="1:25" ht="15" customHeight="1" x14ac:dyDescent="0.25">
      <c r="A3" s="70"/>
      <c r="B3" s="70"/>
      <c r="C3" s="70"/>
      <c r="D3" s="80"/>
      <c r="E3" s="80"/>
      <c r="F3" s="80"/>
      <c r="G3" s="80"/>
      <c r="H3" s="80"/>
      <c r="I3" s="80"/>
      <c r="J3" s="80"/>
      <c r="K3" s="80"/>
      <c r="L3" s="80"/>
      <c r="M3" s="31" t="s">
        <v>114</v>
      </c>
      <c r="O3" s="67">
        <v>9</v>
      </c>
      <c r="P3" s="78"/>
      <c r="Q3" s="78"/>
      <c r="R3" s="78"/>
      <c r="S3" s="78"/>
      <c r="T3" s="78"/>
      <c r="U3" s="78"/>
      <c r="V3" s="78"/>
      <c r="Y3" s="94"/>
    </row>
    <row r="4" spans="1:25" x14ac:dyDescent="0.25">
      <c r="A4" s="89" t="s">
        <v>32</v>
      </c>
      <c r="B4" s="89"/>
      <c r="C4" s="63" t="s">
        <v>33</v>
      </c>
      <c r="D4" s="81"/>
      <c r="E4" s="80"/>
      <c r="F4" s="81"/>
      <c r="G4" s="80"/>
      <c r="H4" s="81"/>
      <c r="I4" s="80"/>
      <c r="J4" s="81"/>
      <c r="K4" s="80"/>
      <c r="L4" s="81"/>
      <c r="P4" s="78"/>
      <c r="Q4" s="78"/>
      <c r="R4" s="78"/>
      <c r="S4" s="78"/>
      <c r="T4" s="78"/>
      <c r="U4" s="78"/>
      <c r="V4" s="78"/>
      <c r="Y4" s="94"/>
    </row>
    <row r="5" spans="1:25" x14ac:dyDescent="0.25">
      <c r="A5" s="90" t="s">
        <v>34</v>
      </c>
      <c r="B5" s="90"/>
      <c r="C5" s="63" t="s">
        <v>116</v>
      </c>
      <c r="D5" s="81"/>
      <c r="E5" s="80"/>
      <c r="F5" s="81"/>
      <c r="G5" s="80"/>
      <c r="H5" s="81"/>
      <c r="I5" s="80"/>
      <c r="J5" s="81"/>
      <c r="K5" s="80"/>
      <c r="L5" s="81"/>
      <c r="P5" s="78"/>
      <c r="Q5" s="78"/>
      <c r="R5" s="78"/>
      <c r="S5" s="78"/>
      <c r="T5" s="78"/>
      <c r="U5" s="78"/>
      <c r="V5" s="78"/>
      <c r="Y5" s="94"/>
    </row>
    <row r="6" spans="1:25" x14ac:dyDescent="0.25">
      <c r="A6" s="90" t="s">
        <v>35</v>
      </c>
      <c r="B6" s="90"/>
      <c r="C6" s="63">
        <v>1</v>
      </c>
      <c r="D6" s="81"/>
      <c r="E6" s="80"/>
      <c r="F6" s="81"/>
      <c r="G6" s="80"/>
      <c r="H6" s="81"/>
      <c r="I6" s="80"/>
      <c r="J6" s="81"/>
      <c r="K6" s="80"/>
      <c r="L6" s="81"/>
      <c r="P6" s="78"/>
      <c r="Q6" s="78"/>
      <c r="R6" s="78"/>
      <c r="S6" s="78"/>
      <c r="T6" s="78"/>
      <c r="U6" s="78"/>
      <c r="V6" s="78"/>
      <c r="Y6" s="94"/>
    </row>
    <row r="7" spans="1:25" ht="15" customHeight="1" x14ac:dyDescent="0.25">
      <c r="A7" s="91" t="s">
        <v>36</v>
      </c>
      <c r="B7" s="91" t="s">
        <v>37</v>
      </c>
      <c r="C7" s="93" t="s">
        <v>38</v>
      </c>
      <c r="D7" s="80"/>
      <c r="E7" s="80"/>
      <c r="F7" s="80"/>
      <c r="G7" s="80"/>
      <c r="H7" s="80"/>
      <c r="I7" s="80"/>
      <c r="J7" s="80"/>
      <c r="K7" s="80"/>
      <c r="L7" s="80"/>
      <c r="M7" s="82" t="s">
        <v>39</v>
      </c>
      <c r="N7" s="84" t="s">
        <v>40</v>
      </c>
      <c r="O7" s="86" t="s">
        <v>41</v>
      </c>
      <c r="P7" s="78"/>
      <c r="Q7" s="78"/>
      <c r="R7" s="78"/>
      <c r="S7" s="78"/>
      <c r="T7" s="78"/>
      <c r="U7" s="78"/>
      <c r="V7" s="78"/>
      <c r="W7" s="76" t="s">
        <v>31</v>
      </c>
      <c r="X7" s="96" t="s">
        <v>42</v>
      </c>
      <c r="Y7" s="94"/>
    </row>
    <row r="8" spans="1:25" x14ac:dyDescent="0.25">
      <c r="A8" s="92"/>
      <c r="B8" s="92"/>
      <c r="C8" s="93"/>
      <c r="D8" s="80"/>
      <c r="E8" s="80"/>
      <c r="F8" s="80"/>
      <c r="G8" s="80"/>
      <c r="H8" s="80"/>
      <c r="I8" s="80"/>
      <c r="J8" s="80"/>
      <c r="K8" s="80"/>
      <c r="L8" s="80"/>
      <c r="M8" s="83"/>
      <c r="N8" s="85"/>
      <c r="O8" s="87"/>
      <c r="P8" s="78"/>
      <c r="Q8" s="78"/>
      <c r="R8" s="78"/>
      <c r="S8" s="78"/>
      <c r="T8" s="78"/>
      <c r="U8" s="78"/>
      <c r="V8" s="78"/>
      <c r="W8" s="77"/>
      <c r="X8" s="96"/>
      <c r="Y8" s="95"/>
    </row>
    <row r="9" spans="1:25" ht="15.75" thickBot="1" x14ac:dyDescent="0.3">
      <c r="A9" s="1">
        <v>1</v>
      </c>
      <c r="B9" s="1">
        <v>201209410</v>
      </c>
      <c r="C9" s="35" t="s">
        <v>0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/>
      <c r="L9" s="1"/>
      <c r="M9" s="1">
        <f t="shared" ref="M9:M38" si="0">SUM(D9:L9)</f>
        <v>7</v>
      </c>
      <c r="N9" s="1">
        <f>O$3-M9</f>
        <v>2</v>
      </c>
      <c r="O9" s="15">
        <f t="shared" ref="O9:O38" si="1">SUM(D9:L9)*100%/$O$3</f>
        <v>0.77777777777777779</v>
      </c>
      <c r="P9" s="29">
        <v>1</v>
      </c>
      <c r="Q9" s="29">
        <v>1</v>
      </c>
      <c r="R9" s="29"/>
      <c r="S9" s="29"/>
      <c r="T9" s="29"/>
      <c r="U9" s="1"/>
      <c r="V9" s="1"/>
      <c r="W9" s="1">
        <f t="shared" ref="W9:W38" si="2">SUM(P9:T9)</f>
        <v>2</v>
      </c>
      <c r="X9" s="33"/>
      <c r="Y9" s="1"/>
    </row>
    <row r="10" spans="1:25" ht="15.75" thickBot="1" x14ac:dyDescent="0.3">
      <c r="A10" s="1">
        <v>2</v>
      </c>
      <c r="B10" s="1">
        <v>201246096</v>
      </c>
      <c r="C10" s="35" t="s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/>
      <c r="L10" s="1"/>
      <c r="M10" s="1">
        <f t="shared" si="0"/>
        <v>7</v>
      </c>
      <c r="N10" s="1">
        <f t="shared" ref="N10:N38" si="3">O$3-M10</f>
        <v>2</v>
      </c>
      <c r="O10" s="15">
        <f t="shared" si="1"/>
        <v>0.77777777777777779</v>
      </c>
      <c r="P10" s="29">
        <v>1</v>
      </c>
      <c r="Q10" s="29">
        <v>1</v>
      </c>
      <c r="R10" s="29"/>
      <c r="S10" s="29"/>
      <c r="T10" s="29"/>
      <c r="U10" s="1"/>
      <c r="V10" s="1"/>
      <c r="W10" s="1">
        <f t="shared" si="2"/>
        <v>2</v>
      </c>
      <c r="X10" s="1"/>
      <c r="Y10" s="1"/>
    </row>
    <row r="11" spans="1:25" ht="15.75" thickBot="1" x14ac:dyDescent="0.3">
      <c r="A11" s="1">
        <v>3</v>
      </c>
      <c r="B11" s="1">
        <v>201214030</v>
      </c>
      <c r="C11" s="35" t="s">
        <v>2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/>
      <c r="L11" s="1"/>
      <c r="M11" s="1">
        <f t="shared" si="0"/>
        <v>7</v>
      </c>
      <c r="N11" s="1">
        <f t="shared" si="3"/>
        <v>2</v>
      </c>
      <c r="O11" s="15">
        <f t="shared" si="1"/>
        <v>0.77777777777777779</v>
      </c>
      <c r="P11" s="29">
        <v>1</v>
      </c>
      <c r="Q11" s="29">
        <v>1</v>
      </c>
      <c r="R11" s="29"/>
      <c r="S11" s="29"/>
      <c r="T11" s="29"/>
      <c r="U11" s="1"/>
      <c r="V11" s="1"/>
      <c r="W11" s="1">
        <f t="shared" si="2"/>
        <v>2</v>
      </c>
      <c r="X11" s="1"/>
      <c r="Y11" s="1"/>
    </row>
    <row r="12" spans="1:25" ht="15.75" thickBot="1" x14ac:dyDescent="0.3">
      <c r="A12" s="1">
        <v>4</v>
      </c>
      <c r="B12" s="1">
        <v>201213129</v>
      </c>
      <c r="C12" s="35" t="s">
        <v>3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/>
      <c r="L12" s="1"/>
      <c r="M12" s="1">
        <f t="shared" si="0"/>
        <v>7</v>
      </c>
      <c r="N12" s="1">
        <f t="shared" si="3"/>
        <v>2</v>
      </c>
      <c r="O12" s="15">
        <f t="shared" si="1"/>
        <v>0.77777777777777779</v>
      </c>
      <c r="P12" s="29">
        <v>1</v>
      </c>
      <c r="Q12" s="29">
        <v>1</v>
      </c>
      <c r="R12" s="29"/>
      <c r="S12" s="29"/>
      <c r="T12" s="29"/>
      <c r="U12" s="1"/>
      <c r="V12" s="1"/>
      <c r="W12" s="1">
        <f t="shared" si="2"/>
        <v>2</v>
      </c>
      <c r="X12" s="1"/>
      <c r="Y12" s="1"/>
    </row>
    <row r="13" spans="1:25" ht="15.75" thickBot="1" x14ac:dyDescent="0.3">
      <c r="A13" s="1">
        <v>5</v>
      </c>
      <c r="B13" s="1">
        <v>201232056</v>
      </c>
      <c r="C13" s="35" t="s">
        <v>4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/>
      <c r="L13" s="1"/>
      <c r="M13" s="1">
        <f t="shared" si="0"/>
        <v>7</v>
      </c>
      <c r="N13" s="1">
        <f t="shared" si="3"/>
        <v>2</v>
      </c>
      <c r="O13" s="15">
        <f t="shared" si="1"/>
        <v>0.77777777777777779</v>
      </c>
      <c r="P13" s="29">
        <v>1</v>
      </c>
      <c r="Q13" s="29">
        <v>0.5</v>
      </c>
      <c r="R13" s="29"/>
      <c r="S13" s="29"/>
      <c r="T13" s="29"/>
      <c r="U13" s="1"/>
      <c r="V13" s="1"/>
      <c r="W13" s="1">
        <f t="shared" si="2"/>
        <v>1.5</v>
      </c>
      <c r="X13" s="1"/>
      <c r="Y13" s="1"/>
    </row>
    <row r="14" spans="1:25" ht="15.75" thickBot="1" x14ac:dyDescent="0.3">
      <c r="A14" s="1">
        <v>6</v>
      </c>
      <c r="B14" s="1">
        <v>201246649</v>
      </c>
      <c r="C14" s="35" t="s">
        <v>5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/>
      <c r="L14" s="1"/>
      <c r="M14" s="1">
        <f t="shared" si="0"/>
        <v>7</v>
      </c>
      <c r="N14" s="1">
        <f t="shared" si="3"/>
        <v>2</v>
      </c>
      <c r="O14" s="15">
        <f t="shared" si="1"/>
        <v>0.77777777777777779</v>
      </c>
      <c r="P14" s="29">
        <v>1</v>
      </c>
      <c r="Q14" s="29">
        <v>1</v>
      </c>
      <c r="R14" s="29"/>
      <c r="S14" s="29"/>
      <c r="T14" s="29"/>
      <c r="U14" s="1"/>
      <c r="V14" s="1"/>
      <c r="W14" s="1">
        <f t="shared" si="2"/>
        <v>2</v>
      </c>
      <c r="X14" s="1"/>
      <c r="Y14" s="1"/>
    </row>
    <row r="15" spans="1:25" ht="15.75" thickBot="1" x14ac:dyDescent="0.3">
      <c r="A15" s="1">
        <v>7</v>
      </c>
      <c r="B15" s="1">
        <v>201221371</v>
      </c>
      <c r="C15" s="35" t="s">
        <v>6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/>
      <c r="L15" s="1"/>
      <c r="M15" s="1">
        <f t="shared" si="0"/>
        <v>7</v>
      </c>
      <c r="N15" s="1">
        <f t="shared" si="3"/>
        <v>2</v>
      </c>
      <c r="O15" s="15">
        <f t="shared" si="1"/>
        <v>0.77777777777777779</v>
      </c>
      <c r="P15" s="29">
        <v>1</v>
      </c>
      <c r="Q15" s="29">
        <v>0.5</v>
      </c>
      <c r="R15" s="29"/>
      <c r="S15" s="29"/>
      <c r="T15" s="29"/>
      <c r="U15" s="1"/>
      <c r="V15" s="1"/>
      <c r="W15" s="1">
        <f t="shared" si="2"/>
        <v>1.5</v>
      </c>
      <c r="X15" s="1"/>
      <c r="Y15" s="1"/>
    </row>
    <row r="16" spans="1:25" ht="15.75" thickBot="1" x14ac:dyDescent="0.3">
      <c r="A16" s="1">
        <v>8</v>
      </c>
      <c r="B16" s="1">
        <v>201247095</v>
      </c>
      <c r="C16" s="35" t="s">
        <v>7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/>
      <c r="L16" s="1"/>
      <c r="M16" s="1">
        <f t="shared" si="0"/>
        <v>7</v>
      </c>
      <c r="N16" s="1">
        <f t="shared" si="3"/>
        <v>2</v>
      </c>
      <c r="O16" s="15">
        <f t="shared" si="1"/>
        <v>0.77777777777777779</v>
      </c>
      <c r="P16" s="29">
        <v>1</v>
      </c>
      <c r="Q16" s="29">
        <v>1</v>
      </c>
      <c r="R16" s="29"/>
      <c r="S16" s="29"/>
      <c r="T16" s="29"/>
      <c r="U16" s="1"/>
      <c r="V16" s="1"/>
      <c r="W16" s="1">
        <f t="shared" si="2"/>
        <v>2</v>
      </c>
      <c r="X16" s="1"/>
      <c r="Y16" s="1"/>
    </row>
    <row r="17" spans="1:25" ht="15.75" thickBot="1" x14ac:dyDescent="0.3">
      <c r="A17" s="1">
        <v>9</v>
      </c>
      <c r="B17" s="1">
        <v>201247322</v>
      </c>
      <c r="C17" s="35" t="s">
        <v>8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/>
      <c r="L17" s="1"/>
      <c r="M17" s="1">
        <f t="shared" si="0"/>
        <v>7</v>
      </c>
      <c r="N17" s="1">
        <f t="shared" si="3"/>
        <v>2</v>
      </c>
      <c r="O17" s="15">
        <f t="shared" si="1"/>
        <v>0.77777777777777779</v>
      </c>
      <c r="P17" s="29">
        <v>1</v>
      </c>
      <c r="Q17" s="29">
        <v>1</v>
      </c>
      <c r="R17" s="29"/>
      <c r="S17" s="29"/>
      <c r="T17" s="29"/>
      <c r="U17" s="1"/>
      <c r="V17" s="1"/>
      <c r="W17" s="1">
        <f t="shared" si="2"/>
        <v>2</v>
      </c>
      <c r="X17" s="1"/>
      <c r="Y17" s="1"/>
    </row>
    <row r="18" spans="1:25" ht="15.75" thickBot="1" x14ac:dyDescent="0.3">
      <c r="A18" s="1">
        <v>10</v>
      </c>
      <c r="B18" s="1">
        <v>201215409</v>
      </c>
      <c r="C18" s="35" t="s">
        <v>9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/>
      <c r="L18" s="1"/>
      <c r="M18" s="1">
        <f t="shared" si="0"/>
        <v>7</v>
      </c>
      <c r="N18" s="1">
        <f t="shared" si="3"/>
        <v>2</v>
      </c>
      <c r="O18" s="15">
        <f t="shared" si="1"/>
        <v>0.77777777777777779</v>
      </c>
      <c r="P18" s="29">
        <v>1</v>
      </c>
      <c r="Q18" s="29">
        <v>1</v>
      </c>
      <c r="R18" s="29"/>
      <c r="S18" s="29"/>
      <c r="T18" s="29"/>
      <c r="U18" s="1"/>
      <c r="V18" s="1"/>
      <c r="W18" s="1">
        <f t="shared" si="2"/>
        <v>2</v>
      </c>
      <c r="X18" s="1"/>
      <c r="Y18" s="1"/>
    </row>
    <row r="19" spans="1:25" ht="15.75" thickBot="1" x14ac:dyDescent="0.3">
      <c r="A19" s="1">
        <v>11</v>
      </c>
      <c r="B19" s="1">
        <v>201215617</v>
      </c>
      <c r="C19" s="35" t="s">
        <v>10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/>
      <c r="L19" s="1"/>
      <c r="M19" s="1">
        <f t="shared" si="0"/>
        <v>7</v>
      </c>
      <c r="N19" s="1">
        <f t="shared" si="3"/>
        <v>2</v>
      </c>
      <c r="O19" s="15">
        <f t="shared" si="1"/>
        <v>0.77777777777777779</v>
      </c>
      <c r="P19" s="29">
        <v>0.5</v>
      </c>
      <c r="Q19" s="29">
        <v>1</v>
      </c>
      <c r="R19" s="29"/>
      <c r="S19" s="29"/>
      <c r="T19" s="29"/>
      <c r="U19" s="1"/>
      <c r="V19" s="1"/>
      <c r="W19" s="1">
        <f t="shared" si="2"/>
        <v>1.5</v>
      </c>
      <c r="X19" s="1"/>
      <c r="Y19" s="1"/>
    </row>
    <row r="20" spans="1:25" ht="15.75" thickBot="1" x14ac:dyDescent="0.3">
      <c r="A20" s="1">
        <v>12</v>
      </c>
      <c r="B20" s="1">
        <v>201209442</v>
      </c>
      <c r="C20" s="35" t="s">
        <v>11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/>
      <c r="L20" s="1"/>
      <c r="M20" s="1">
        <f t="shared" si="0"/>
        <v>7</v>
      </c>
      <c r="N20" s="1">
        <f t="shared" si="3"/>
        <v>2</v>
      </c>
      <c r="O20" s="15">
        <f t="shared" si="1"/>
        <v>0.77777777777777779</v>
      </c>
      <c r="P20" s="29">
        <v>1</v>
      </c>
      <c r="Q20" s="29">
        <v>1</v>
      </c>
      <c r="R20" s="29"/>
      <c r="S20" s="29"/>
      <c r="T20" s="29"/>
      <c r="U20" s="1"/>
      <c r="V20" s="1"/>
      <c r="W20" s="1">
        <f t="shared" si="2"/>
        <v>2</v>
      </c>
      <c r="X20" s="1"/>
      <c r="Y20" s="1"/>
    </row>
    <row r="21" spans="1:25" ht="15.75" thickBot="1" x14ac:dyDescent="0.3">
      <c r="A21" s="1">
        <v>13</v>
      </c>
      <c r="B21" s="1">
        <v>201226763</v>
      </c>
      <c r="C21" s="35" t="s">
        <v>12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/>
      <c r="L21" s="1"/>
      <c r="M21" s="1">
        <f t="shared" si="0"/>
        <v>7</v>
      </c>
      <c r="N21" s="1">
        <f t="shared" si="3"/>
        <v>2</v>
      </c>
      <c r="O21" s="15">
        <f t="shared" si="1"/>
        <v>0.77777777777777779</v>
      </c>
      <c r="P21" s="29">
        <v>1</v>
      </c>
      <c r="Q21" s="29">
        <v>0.5</v>
      </c>
      <c r="R21" s="29"/>
      <c r="S21" s="29"/>
      <c r="T21" s="29"/>
      <c r="U21" s="1"/>
      <c r="V21" s="1"/>
      <c r="W21" s="1">
        <f t="shared" si="2"/>
        <v>1.5</v>
      </c>
      <c r="X21" s="1"/>
      <c r="Y21" s="1"/>
    </row>
    <row r="22" spans="1:25" ht="15.75" thickBot="1" x14ac:dyDescent="0.3">
      <c r="A22" s="1">
        <v>14</v>
      </c>
      <c r="B22" s="1">
        <v>201232287</v>
      </c>
      <c r="C22" s="35" t="s">
        <v>13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0</v>
      </c>
      <c r="J22" s="1">
        <v>1</v>
      </c>
      <c r="K22" s="1"/>
      <c r="L22" s="1"/>
      <c r="M22" s="1">
        <f t="shared" si="0"/>
        <v>6</v>
      </c>
      <c r="N22" s="1">
        <f t="shared" si="3"/>
        <v>3</v>
      </c>
      <c r="O22" s="15">
        <f t="shared" si="1"/>
        <v>0.66666666666666663</v>
      </c>
      <c r="P22" s="29">
        <v>1</v>
      </c>
      <c r="Q22" s="29">
        <v>1</v>
      </c>
      <c r="R22" s="29"/>
      <c r="S22" s="29"/>
      <c r="T22" s="29"/>
      <c r="U22" s="1"/>
      <c r="V22" s="1"/>
      <c r="W22" s="1">
        <f t="shared" si="2"/>
        <v>2</v>
      </c>
      <c r="X22" s="1"/>
      <c r="Y22" s="1"/>
    </row>
    <row r="23" spans="1:25" ht="15.75" thickBot="1" x14ac:dyDescent="0.3">
      <c r="A23" s="1">
        <v>15</v>
      </c>
      <c r="B23" s="1">
        <v>201200511</v>
      </c>
      <c r="C23" s="35" t="s">
        <v>14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/>
      <c r="L23" s="1"/>
      <c r="M23" s="1">
        <f t="shared" si="0"/>
        <v>0</v>
      </c>
      <c r="N23" s="1">
        <f t="shared" si="3"/>
        <v>9</v>
      </c>
      <c r="O23" s="15">
        <f t="shared" si="1"/>
        <v>0</v>
      </c>
      <c r="P23" s="29">
        <v>0</v>
      </c>
      <c r="Q23" s="29">
        <v>0</v>
      </c>
      <c r="R23" s="29"/>
      <c r="S23" s="29"/>
      <c r="T23" s="29"/>
      <c r="U23" s="1">
        <v>0</v>
      </c>
      <c r="V23" s="1">
        <v>0</v>
      </c>
      <c r="W23" s="1">
        <f t="shared" si="2"/>
        <v>0</v>
      </c>
      <c r="X23" s="1"/>
      <c r="Y23" s="1"/>
    </row>
    <row r="24" spans="1:25" ht="15.75" thickBot="1" x14ac:dyDescent="0.3">
      <c r="A24" s="1">
        <v>16</v>
      </c>
      <c r="B24" s="1">
        <v>201226860</v>
      </c>
      <c r="C24" s="35" t="s">
        <v>15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/>
      <c r="L24" s="1"/>
      <c r="M24" s="1">
        <f t="shared" si="0"/>
        <v>7</v>
      </c>
      <c r="N24" s="1">
        <f t="shared" si="3"/>
        <v>2</v>
      </c>
      <c r="O24" s="15">
        <f t="shared" si="1"/>
        <v>0.77777777777777779</v>
      </c>
      <c r="P24" s="29">
        <v>0.5</v>
      </c>
      <c r="Q24" s="29">
        <v>1</v>
      </c>
      <c r="R24" s="29"/>
      <c r="S24" s="29"/>
      <c r="T24" s="29"/>
      <c r="U24" s="1"/>
      <c r="V24" s="1"/>
      <c r="W24" s="1">
        <f t="shared" si="2"/>
        <v>1.5</v>
      </c>
      <c r="X24" s="1"/>
      <c r="Y24" s="1"/>
    </row>
    <row r="25" spans="1:25" ht="15.75" thickBot="1" x14ac:dyDescent="0.3">
      <c r="A25" s="1">
        <v>17</v>
      </c>
      <c r="B25" s="1">
        <v>201200091</v>
      </c>
      <c r="C25" s="35" t="s">
        <v>16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/>
      <c r="L25" s="1"/>
      <c r="M25" s="1">
        <f t="shared" si="0"/>
        <v>7</v>
      </c>
      <c r="N25" s="1">
        <f t="shared" si="3"/>
        <v>2</v>
      </c>
      <c r="O25" s="15">
        <f t="shared" si="1"/>
        <v>0.77777777777777779</v>
      </c>
      <c r="P25" s="29">
        <v>1</v>
      </c>
      <c r="Q25" s="29">
        <v>1</v>
      </c>
      <c r="R25" s="29"/>
      <c r="S25" s="29"/>
      <c r="T25" s="29"/>
      <c r="U25" s="1"/>
      <c r="V25" s="1"/>
      <c r="W25" s="1">
        <f t="shared" si="2"/>
        <v>2</v>
      </c>
      <c r="X25" s="1"/>
      <c r="Y25" s="1"/>
    </row>
    <row r="26" spans="1:25" ht="15.75" thickBot="1" x14ac:dyDescent="0.3">
      <c r="A26" s="1">
        <v>18</v>
      </c>
      <c r="B26" s="1">
        <v>201246978</v>
      </c>
      <c r="C26" s="35" t="s">
        <v>17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/>
      <c r="L26" s="1"/>
      <c r="M26" s="1">
        <f t="shared" si="0"/>
        <v>7</v>
      </c>
      <c r="N26" s="1">
        <f t="shared" si="3"/>
        <v>2</v>
      </c>
      <c r="O26" s="15">
        <f t="shared" si="1"/>
        <v>0.77777777777777779</v>
      </c>
      <c r="P26" s="29">
        <v>1</v>
      </c>
      <c r="Q26" s="29">
        <v>1</v>
      </c>
      <c r="R26" s="29"/>
      <c r="S26" s="29"/>
      <c r="T26" s="29"/>
      <c r="U26" s="1"/>
      <c r="V26" s="1"/>
      <c r="W26" s="1">
        <f t="shared" si="2"/>
        <v>2</v>
      </c>
      <c r="X26" s="1"/>
      <c r="Y26" s="1"/>
    </row>
    <row r="27" spans="1:25" ht="15.75" thickBot="1" x14ac:dyDescent="0.3">
      <c r="A27" s="1">
        <v>19</v>
      </c>
      <c r="B27" s="1">
        <v>201248064</v>
      </c>
      <c r="C27" s="35" t="s">
        <v>18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/>
      <c r="L27" s="1"/>
      <c r="M27" s="1">
        <f t="shared" si="0"/>
        <v>7</v>
      </c>
      <c r="N27" s="1">
        <f t="shared" si="3"/>
        <v>2</v>
      </c>
      <c r="O27" s="15">
        <f t="shared" si="1"/>
        <v>0.77777777777777779</v>
      </c>
      <c r="P27" s="29">
        <v>1</v>
      </c>
      <c r="Q27" s="29">
        <v>1</v>
      </c>
      <c r="R27" s="29"/>
      <c r="S27" s="29"/>
      <c r="T27" s="29"/>
      <c r="U27" s="1"/>
      <c r="V27" s="1"/>
      <c r="W27" s="1">
        <f t="shared" si="2"/>
        <v>2</v>
      </c>
      <c r="X27" s="1"/>
      <c r="Y27" s="1"/>
    </row>
    <row r="28" spans="1:25" ht="15.75" thickBot="1" x14ac:dyDescent="0.3">
      <c r="A28" s="1">
        <v>20</v>
      </c>
      <c r="B28" s="1">
        <v>201220288</v>
      </c>
      <c r="C28" s="35" t="s">
        <v>19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/>
      <c r="L28" s="1"/>
      <c r="M28" s="1">
        <f t="shared" si="0"/>
        <v>7</v>
      </c>
      <c r="N28" s="1">
        <f t="shared" si="3"/>
        <v>2</v>
      </c>
      <c r="O28" s="15">
        <f t="shared" si="1"/>
        <v>0.77777777777777779</v>
      </c>
      <c r="P28" s="29">
        <v>1</v>
      </c>
      <c r="Q28" s="29">
        <v>1</v>
      </c>
      <c r="R28" s="29"/>
      <c r="S28" s="29"/>
      <c r="T28" s="29"/>
      <c r="U28" s="1"/>
      <c r="V28" s="1"/>
      <c r="W28" s="1">
        <f t="shared" si="2"/>
        <v>2</v>
      </c>
      <c r="X28" s="33"/>
      <c r="Y28" s="1"/>
    </row>
    <row r="29" spans="1:25" ht="15.75" thickBot="1" x14ac:dyDescent="0.3">
      <c r="A29" s="1">
        <v>21</v>
      </c>
      <c r="B29" s="1">
        <v>201207071</v>
      </c>
      <c r="C29" s="35" t="s">
        <v>20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/>
      <c r="L29" s="1"/>
      <c r="M29" s="1">
        <f t="shared" si="0"/>
        <v>7</v>
      </c>
      <c r="N29" s="1">
        <f t="shared" si="3"/>
        <v>2</v>
      </c>
      <c r="O29" s="15">
        <f t="shared" si="1"/>
        <v>0.77777777777777779</v>
      </c>
      <c r="P29" s="29">
        <v>1</v>
      </c>
      <c r="Q29" s="29">
        <v>1</v>
      </c>
      <c r="R29" s="29"/>
      <c r="S29" s="29"/>
      <c r="T29" s="29"/>
      <c r="U29" s="1"/>
      <c r="V29" s="1"/>
      <c r="W29" s="1">
        <f t="shared" si="2"/>
        <v>2</v>
      </c>
      <c r="X29" s="33"/>
      <c r="Y29" s="1"/>
    </row>
    <row r="30" spans="1:25" ht="15.75" thickBot="1" x14ac:dyDescent="0.3">
      <c r="A30" s="1">
        <v>22</v>
      </c>
      <c r="B30" s="1">
        <v>201200651</v>
      </c>
      <c r="C30" s="35" t="s">
        <v>21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/>
      <c r="L30" s="1"/>
      <c r="M30" s="1">
        <f t="shared" si="0"/>
        <v>7</v>
      </c>
      <c r="N30" s="1">
        <f t="shared" si="3"/>
        <v>2</v>
      </c>
      <c r="O30" s="15">
        <f t="shared" si="1"/>
        <v>0.77777777777777779</v>
      </c>
      <c r="P30" s="29">
        <v>1</v>
      </c>
      <c r="Q30" s="29">
        <v>1</v>
      </c>
      <c r="R30" s="29"/>
      <c r="S30" s="29"/>
      <c r="T30" s="29"/>
      <c r="U30" s="1"/>
      <c r="V30" s="1"/>
      <c r="W30" s="1">
        <f t="shared" si="2"/>
        <v>2</v>
      </c>
      <c r="X30" s="33"/>
      <c r="Y30" s="1"/>
    </row>
    <row r="31" spans="1:25" ht="15.75" thickBot="1" x14ac:dyDescent="0.3">
      <c r="A31" s="1">
        <v>23</v>
      </c>
      <c r="B31" s="1">
        <v>201209509</v>
      </c>
      <c r="C31" s="35" t="s">
        <v>22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/>
      <c r="L31" s="1"/>
      <c r="M31" s="1">
        <f t="shared" si="0"/>
        <v>7</v>
      </c>
      <c r="N31" s="1">
        <f t="shared" si="3"/>
        <v>2</v>
      </c>
      <c r="O31" s="15">
        <f t="shared" si="1"/>
        <v>0.77777777777777779</v>
      </c>
      <c r="P31" s="29">
        <v>1</v>
      </c>
      <c r="Q31" s="29">
        <v>0</v>
      </c>
      <c r="R31" s="29"/>
      <c r="S31" s="29"/>
      <c r="T31" s="29"/>
      <c r="U31" s="1"/>
      <c r="V31" s="1"/>
      <c r="W31" s="1">
        <f t="shared" si="2"/>
        <v>1</v>
      </c>
      <c r="X31" s="33"/>
      <c r="Y31" s="1"/>
    </row>
    <row r="32" spans="1:25" ht="15.75" thickBot="1" x14ac:dyDescent="0.3">
      <c r="A32" s="1">
        <v>24</v>
      </c>
      <c r="B32" s="1">
        <v>201204388</v>
      </c>
      <c r="C32" s="35" t="s">
        <v>23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/>
      <c r="L32" s="1"/>
      <c r="M32" s="1">
        <f t="shared" si="0"/>
        <v>7</v>
      </c>
      <c r="N32" s="1">
        <f t="shared" si="3"/>
        <v>2</v>
      </c>
      <c r="O32" s="15">
        <f t="shared" si="1"/>
        <v>0.77777777777777779</v>
      </c>
      <c r="P32" s="29">
        <v>1</v>
      </c>
      <c r="Q32" s="29">
        <v>1</v>
      </c>
      <c r="R32" s="29"/>
      <c r="S32" s="29"/>
      <c r="T32" s="29"/>
      <c r="U32" s="1"/>
      <c r="V32" s="1"/>
      <c r="W32" s="1">
        <f t="shared" si="2"/>
        <v>2</v>
      </c>
      <c r="X32" s="33"/>
      <c r="Y32" s="1"/>
    </row>
    <row r="33" spans="1:25" ht="15.75" thickBot="1" x14ac:dyDescent="0.3">
      <c r="A33" s="1">
        <v>25</v>
      </c>
      <c r="B33" s="1">
        <v>201205957</v>
      </c>
      <c r="C33" s="35" t="s">
        <v>24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0</v>
      </c>
      <c r="J33" s="1">
        <v>1</v>
      </c>
      <c r="K33" s="1"/>
      <c r="L33" s="1"/>
      <c r="M33" s="1">
        <f t="shared" si="0"/>
        <v>6</v>
      </c>
      <c r="N33" s="1">
        <f t="shared" si="3"/>
        <v>3</v>
      </c>
      <c r="O33" s="15">
        <f t="shared" si="1"/>
        <v>0.66666666666666663</v>
      </c>
      <c r="P33" s="29">
        <v>1</v>
      </c>
      <c r="Q33" s="29">
        <v>1</v>
      </c>
      <c r="R33" s="29"/>
      <c r="S33" s="29"/>
      <c r="T33" s="29"/>
      <c r="U33" s="1"/>
      <c r="V33" s="1"/>
      <c r="W33" s="1">
        <f t="shared" si="2"/>
        <v>2</v>
      </c>
      <c r="X33" s="33"/>
      <c r="Y33" s="1"/>
    </row>
    <row r="34" spans="1:25" ht="15.75" thickBot="1" x14ac:dyDescent="0.3">
      <c r="A34" s="1">
        <v>26</v>
      </c>
      <c r="B34" s="1">
        <v>201248675</v>
      </c>
      <c r="C34" s="35" t="s">
        <v>25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/>
      <c r="L34" s="1"/>
      <c r="M34" s="1">
        <f t="shared" si="0"/>
        <v>7</v>
      </c>
      <c r="N34" s="1">
        <f t="shared" si="3"/>
        <v>2</v>
      </c>
      <c r="O34" s="15">
        <f t="shared" si="1"/>
        <v>0.77777777777777779</v>
      </c>
      <c r="P34" s="29">
        <v>1</v>
      </c>
      <c r="Q34" s="29">
        <v>0</v>
      </c>
      <c r="R34" s="29"/>
      <c r="S34" s="29"/>
      <c r="T34" s="29"/>
      <c r="U34" s="1"/>
      <c r="V34" s="1"/>
      <c r="W34" s="1">
        <f t="shared" si="2"/>
        <v>1</v>
      </c>
      <c r="X34" s="1"/>
      <c r="Y34" s="1"/>
    </row>
    <row r="35" spans="1:25" ht="15.75" thickBot="1" x14ac:dyDescent="0.3">
      <c r="A35" s="1">
        <v>27</v>
      </c>
      <c r="B35" s="1">
        <v>201227196</v>
      </c>
      <c r="C35" s="35" t="s">
        <v>26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/>
      <c r="L35" s="1"/>
      <c r="M35" s="1">
        <f t="shared" si="0"/>
        <v>7</v>
      </c>
      <c r="N35" s="1">
        <f t="shared" si="3"/>
        <v>2</v>
      </c>
      <c r="O35" s="15">
        <f t="shared" si="1"/>
        <v>0.77777777777777779</v>
      </c>
      <c r="P35" s="29">
        <v>1</v>
      </c>
      <c r="Q35" s="29">
        <v>1</v>
      </c>
      <c r="R35" s="29"/>
      <c r="S35" s="29"/>
      <c r="T35" s="29"/>
      <c r="U35" s="1"/>
      <c r="V35" s="1"/>
      <c r="W35" s="1">
        <f t="shared" si="2"/>
        <v>2</v>
      </c>
      <c r="X35" s="1"/>
      <c r="Y35" s="1"/>
    </row>
    <row r="36" spans="1:25" ht="15.75" thickBot="1" x14ac:dyDescent="0.3">
      <c r="A36" s="1">
        <v>28</v>
      </c>
      <c r="B36" s="1">
        <v>201213729</v>
      </c>
      <c r="C36" s="35" t="s">
        <v>27</v>
      </c>
      <c r="D36" s="1">
        <v>1</v>
      </c>
      <c r="E36" s="1">
        <v>1</v>
      </c>
      <c r="F36" s="1">
        <v>1</v>
      </c>
      <c r="G36" s="1">
        <v>1</v>
      </c>
      <c r="H36" s="1">
        <v>1</v>
      </c>
      <c r="I36" s="1">
        <v>1</v>
      </c>
      <c r="J36" s="1">
        <v>1</v>
      </c>
      <c r="K36" s="1"/>
      <c r="L36" s="1"/>
      <c r="M36" s="1">
        <f t="shared" si="0"/>
        <v>7</v>
      </c>
      <c r="N36" s="1">
        <f t="shared" si="3"/>
        <v>2</v>
      </c>
      <c r="O36" s="15">
        <f t="shared" si="1"/>
        <v>0.77777777777777779</v>
      </c>
      <c r="P36" s="29">
        <v>1</v>
      </c>
      <c r="Q36" s="29">
        <v>1</v>
      </c>
      <c r="R36" s="29"/>
      <c r="S36" s="29"/>
      <c r="T36" s="29"/>
      <c r="U36" s="1"/>
      <c r="V36" s="1"/>
      <c r="W36" s="1">
        <f t="shared" si="2"/>
        <v>2</v>
      </c>
      <c r="X36" s="1"/>
      <c r="Y36" s="1"/>
    </row>
    <row r="37" spans="1:25" ht="15.75" thickBot="1" x14ac:dyDescent="0.3">
      <c r="A37" s="1">
        <v>29</v>
      </c>
      <c r="B37" s="1">
        <v>201214468</v>
      </c>
      <c r="C37" s="35" t="s">
        <v>28</v>
      </c>
      <c r="D37" s="1">
        <v>1</v>
      </c>
      <c r="E37" s="1">
        <v>1</v>
      </c>
      <c r="F37" s="1">
        <v>1</v>
      </c>
      <c r="G37" s="1">
        <v>1</v>
      </c>
      <c r="H37" s="1">
        <v>1</v>
      </c>
      <c r="I37" s="1">
        <v>1</v>
      </c>
      <c r="J37" s="1">
        <v>1</v>
      </c>
      <c r="K37" s="1"/>
      <c r="L37" s="1"/>
      <c r="M37" s="1">
        <f t="shared" si="0"/>
        <v>7</v>
      </c>
      <c r="N37" s="1">
        <f t="shared" si="3"/>
        <v>2</v>
      </c>
      <c r="O37" s="15">
        <f t="shared" si="1"/>
        <v>0.77777777777777779</v>
      </c>
      <c r="P37" s="29">
        <v>1</v>
      </c>
      <c r="Q37" s="29">
        <v>1</v>
      </c>
      <c r="R37" s="29"/>
      <c r="S37" s="29"/>
      <c r="T37" s="29"/>
      <c r="U37" s="1"/>
      <c r="V37" s="1"/>
      <c r="W37" s="1">
        <f t="shared" si="2"/>
        <v>2</v>
      </c>
      <c r="X37" s="1"/>
      <c r="Y37" s="1"/>
    </row>
    <row r="38" spans="1:25" ht="15.75" thickBot="1" x14ac:dyDescent="0.3">
      <c r="A38" s="1">
        <v>30</v>
      </c>
      <c r="B38" s="1">
        <v>201226204</v>
      </c>
      <c r="C38" s="35" t="s">
        <v>29</v>
      </c>
      <c r="D38" s="1">
        <v>1</v>
      </c>
      <c r="E38" s="1">
        <v>1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  <c r="K38" s="1"/>
      <c r="L38" s="1"/>
      <c r="M38" s="1">
        <f t="shared" si="0"/>
        <v>7</v>
      </c>
      <c r="N38" s="1">
        <f t="shared" si="3"/>
        <v>2</v>
      </c>
      <c r="O38" s="15">
        <f t="shared" si="1"/>
        <v>0.77777777777777779</v>
      </c>
      <c r="P38" s="29">
        <v>1</v>
      </c>
      <c r="Q38" s="29">
        <v>1</v>
      </c>
      <c r="R38" s="29"/>
      <c r="S38" s="29"/>
      <c r="T38" s="29"/>
      <c r="U38" s="1"/>
      <c r="V38" s="1"/>
      <c r="W38" s="1">
        <f t="shared" si="2"/>
        <v>2</v>
      </c>
      <c r="X38" s="1"/>
      <c r="Y38" s="1"/>
    </row>
    <row r="44" spans="1:25" x14ac:dyDescent="0.2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</row>
  </sheetData>
  <mergeCells count="32">
    <mergeCell ref="W7:W8"/>
    <mergeCell ref="X7:X8"/>
    <mergeCell ref="A44:Y44"/>
    <mergeCell ref="T2:T8"/>
    <mergeCell ref="U2:U8"/>
    <mergeCell ref="V2:V8"/>
    <mergeCell ref="Y2:Y8"/>
    <mergeCell ref="A4:B4"/>
    <mergeCell ref="A5:B5"/>
    <mergeCell ref="A6:B6"/>
    <mergeCell ref="A7:A8"/>
    <mergeCell ref="B7:B8"/>
    <mergeCell ref="C7:C8"/>
    <mergeCell ref="K2:K8"/>
    <mergeCell ref="L2:L8"/>
    <mergeCell ref="P2:P8"/>
    <mergeCell ref="A1:C3"/>
    <mergeCell ref="D1:O1"/>
    <mergeCell ref="P1:W1"/>
    <mergeCell ref="D2:D8"/>
    <mergeCell ref="E2:E8"/>
    <mergeCell ref="F2:F8"/>
    <mergeCell ref="G2:G8"/>
    <mergeCell ref="H2:H8"/>
    <mergeCell ref="I2:I8"/>
    <mergeCell ref="J2:J8"/>
    <mergeCell ref="Q2:Q8"/>
    <mergeCell ref="R2:R8"/>
    <mergeCell ref="S2:S8"/>
    <mergeCell ref="M7:M8"/>
    <mergeCell ref="N7:N8"/>
    <mergeCell ref="O7:O8"/>
  </mergeCells>
  <conditionalFormatting sqref="O9:O38">
    <cfRule type="cellIs" dxfId="22" priority="1" operator="lessThan">
      <formula>0.8</formula>
    </cfRule>
    <cfRule type="cellIs" dxfId="21" priority="2" operator="lessThan">
      <formula>0.8</formula>
    </cfRule>
  </conditionalFormatting>
  <pageMargins left="0.7" right="0.7" top="0.96875" bottom="0.75" header="0.3" footer="0.3"/>
  <pageSetup scale="73" orientation="landscape" verticalDpi="300" r:id="rId1"/>
  <headerFooter scaleWithDoc="0" alignWithMargins="0">
    <oddHeader>&amp;C&amp;G</oddHeader>
    <oddFooter xml:space="preserve">&amp;LAv.2 Sur #519 Col. Centro Ciudad Serdán Pue., Tel. 01 (245) 45 2 25 90. Correo electrónico. dir.lazaroextserdan@hotmail.com
&amp;R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27</vt:i4>
      </vt:variant>
    </vt:vector>
  </HeadingPairs>
  <TitlesOfParts>
    <vt:vector size="27" baseType="lpstr">
      <vt:lpstr>2A-uno(A)</vt:lpstr>
      <vt:lpstr>2A-uno(P)</vt:lpstr>
      <vt:lpstr>2A-dos(A)</vt:lpstr>
      <vt:lpstr>2A-dos(P)</vt:lpstr>
      <vt:lpstr>2B-uno(A)</vt:lpstr>
      <vt:lpstr>2B-uno(P)</vt:lpstr>
      <vt:lpstr>2A-tres(A)</vt:lpstr>
      <vt:lpstr>2A-tres(P)</vt:lpstr>
      <vt:lpstr>2A-cuatro(A)</vt:lpstr>
      <vt:lpstr>2A-cuatro(P)</vt:lpstr>
      <vt:lpstr>2B-dos(A)</vt:lpstr>
      <vt:lpstr>2B-dos(P)</vt:lpstr>
      <vt:lpstr>2C-uno(A)</vt:lpstr>
      <vt:lpstr>2C-uno(P)</vt:lpstr>
      <vt:lpstr>2B-tres(A)</vt:lpstr>
      <vt:lpstr>2B-cuatro(A)</vt:lpstr>
      <vt:lpstr>2B-cuatro(P)</vt:lpstr>
      <vt:lpstr>2B-tres(P)</vt:lpstr>
      <vt:lpstr>2C-dos(A)</vt:lpstr>
      <vt:lpstr>2C-dos(P)</vt:lpstr>
      <vt:lpstr>2C-tres(A)</vt:lpstr>
      <vt:lpstr>2C-tres(P)</vt:lpstr>
      <vt:lpstr>2C-cuatro(A)</vt:lpstr>
      <vt:lpstr>2C-cuatro(P)</vt:lpstr>
      <vt:lpstr>Promedios 2A</vt:lpstr>
      <vt:lpstr>Promedios 2B</vt:lpstr>
      <vt:lpstr>Promedios 2-C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estrella</cp:lastModifiedBy>
  <cp:lastPrinted>2012-10-03T02:18:12Z</cp:lastPrinted>
  <dcterms:created xsi:type="dcterms:W3CDTF">2012-08-23T22:22:55Z</dcterms:created>
  <dcterms:modified xsi:type="dcterms:W3CDTF">2014-05-29T22:11:06Z</dcterms:modified>
</cp:coreProperties>
</file>