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240" windowHeight="6930"/>
  </bookViews>
  <sheets>
    <sheet name="bimestre 1" sheetId="9" r:id="rId1"/>
    <sheet name="promedios" sheetId="10" r:id="rId2"/>
  </sheets>
  <definedNames>
    <definedName name="_xlnm._FilterDatabase" localSheetId="0" hidden="1">'bimestre 1'!$A$1:$AQ$37</definedName>
    <definedName name="_xlnm.Print_Area" localSheetId="0">'bimestre 1'!$A$1:$AQ$37</definedName>
  </definedNames>
  <calcPr calcId="144525"/>
</workbook>
</file>

<file path=xl/calcChain.xml><?xml version="1.0" encoding="utf-8"?>
<calcChain xmlns="http://schemas.openxmlformats.org/spreadsheetml/2006/main">
  <c r="E32" i="10" l="1"/>
  <c r="F32" i="10"/>
  <c r="G32" i="10"/>
  <c r="E31" i="10"/>
  <c r="F31" i="10"/>
  <c r="G31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B3" i="10"/>
  <c r="C3" i="10"/>
  <c r="A3" i="10"/>
  <c r="AN37" i="9" l="1"/>
  <c r="AJ37" i="9"/>
  <c r="AK37" i="9" s="1"/>
  <c r="AB37" i="9"/>
  <c r="P37" i="9"/>
  <c r="Q37" i="9" s="1"/>
  <c r="AO37" i="9" s="1"/>
  <c r="AN36" i="9"/>
  <c r="AJ36" i="9"/>
  <c r="AK36" i="9" s="1"/>
  <c r="AB36" i="9"/>
  <c r="P36" i="9"/>
  <c r="Q36" i="9" s="1"/>
  <c r="AO36" i="9" s="1"/>
  <c r="AN35" i="9"/>
  <c r="AJ35" i="9"/>
  <c r="AK35" i="9" s="1"/>
  <c r="AB35" i="9"/>
  <c r="P35" i="9"/>
  <c r="Q35" i="9" s="1"/>
  <c r="AO35" i="9" s="1"/>
  <c r="AN34" i="9"/>
  <c r="AJ34" i="9"/>
  <c r="AK34" i="9" s="1"/>
  <c r="AB34" i="9"/>
  <c r="P34" i="9"/>
  <c r="Q34" i="9" s="1"/>
  <c r="AO34" i="9" s="1"/>
  <c r="AN33" i="9"/>
  <c r="AJ33" i="9"/>
  <c r="AK33" i="9" s="1"/>
  <c r="AB33" i="9"/>
  <c r="P33" i="9"/>
  <c r="Q33" i="9" s="1"/>
  <c r="AO33" i="9" s="1"/>
  <c r="AN32" i="9"/>
  <c r="AJ32" i="9"/>
  <c r="AK32" i="9" s="1"/>
  <c r="AB32" i="9"/>
  <c r="P32" i="9"/>
  <c r="Q32" i="9" s="1"/>
  <c r="AO32" i="9" s="1"/>
  <c r="AN31" i="9"/>
  <c r="AJ31" i="9"/>
  <c r="AK31" i="9" s="1"/>
  <c r="AB31" i="9"/>
  <c r="P31" i="9"/>
  <c r="Q31" i="9" s="1"/>
  <c r="AO31" i="9" s="1"/>
  <c r="AN30" i="9"/>
  <c r="AJ30" i="9"/>
  <c r="AK30" i="9" s="1"/>
  <c r="AB30" i="9"/>
  <c r="P30" i="9"/>
  <c r="Q30" i="9" s="1"/>
  <c r="AO30" i="9" s="1"/>
  <c r="AN29" i="9"/>
  <c r="AJ29" i="9"/>
  <c r="AK29" i="9" s="1"/>
  <c r="AB29" i="9"/>
  <c r="P29" i="9"/>
  <c r="Q29" i="9" s="1"/>
  <c r="AO29" i="9" s="1"/>
  <c r="AN28" i="9"/>
  <c r="AJ28" i="9"/>
  <c r="AK28" i="9" s="1"/>
  <c r="AB28" i="9"/>
  <c r="P28" i="9"/>
  <c r="Q28" i="9" s="1"/>
  <c r="AO28" i="9" s="1"/>
  <c r="AN27" i="9"/>
  <c r="AJ27" i="9"/>
  <c r="AK27" i="9" s="1"/>
  <c r="AB27" i="9"/>
  <c r="P27" i="9"/>
  <c r="Q27" i="9" s="1"/>
  <c r="AO27" i="9" s="1"/>
  <c r="AN26" i="9"/>
  <c r="AJ26" i="9"/>
  <c r="AK26" i="9" s="1"/>
  <c r="AB26" i="9"/>
  <c r="P26" i="9"/>
  <c r="Q26" i="9" s="1"/>
  <c r="AO26" i="9" s="1"/>
  <c r="AN25" i="9"/>
  <c r="AJ25" i="9"/>
  <c r="AK25" i="9" s="1"/>
  <c r="AB25" i="9"/>
  <c r="P25" i="9"/>
  <c r="Q25" i="9" s="1"/>
  <c r="AO25" i="9" s="1"/>
  <c r="AN24" i="9"/>
  <c r="AJ24" i="9"/>
  <c r="AK24" i="9" s="1"/>
  <c r="AB24" i="9"/>
  <c r="P24" i="9"/>
  <c r="Q24" i="9" s="1"/>
  <c r="AO24" i="9" s="1"/>
  <c r="AN23" i="9"/>
  <c r="AJ23" i="9"/>
  <c r="AK23" i="9" s="1"/>
  <c r="AB23" i="9"/>
  <c r="P23" i="9"/>
  <c r="Q23" i="9" s="1"/>
  <c r="AO23" i="9" s="1"/>
  <c r="AN22" i="9"/>
  <c r="AJ22" i="9"/>
  <c r="AK22" i="9" s="1"/>
  <c r="AB22" i="9"/>
  <c r="P22" i="9"/>
  <c r="Q22" i="9" s="1"/>
  <c r="AO22" i="9" s="1"/>
  <c r="AN21" i="9"/>
  <c r="AJ21" i="9"/>
  <c r="AK21" i="9" s="1"/>
  <c r="AB21" i="9"/>
  <c r="P21" i="9"/>
  <c r="Q21" i="9" s="1"/>
  <c r="AO21" i="9" s="1"/>
  <c r="AN20" i="9"/>
  <c r="AJ20" i="9"/>
  <c r="AK20" i="9" s="1"/>
  <c r="AB20" i="9"/>
  <c r="P20" i="9"/>
  <c r="Q20" i="9" s="1"/>
  <c r="AO20" i="9" s="1"/>
  <c r="AN19" i="9"/>
  <c r="AJ19" i="9"/>
  <c r="AK19" i="9" s="1"/>
  <c r="AB19" i="9"/>
  <c r="P19" i="9"/>
  <c r="Q19" i="9" s="1"/>
  <c r="AO19" i="9" s="1"/>
  <c r="AN18" i="9"/>
  <c r="AJ18" i="9"/>
  <c r="AK18" i="9" s="1"/>
  <c r="AB18" i="9"/>
  <c r="P18" i="9"/>
  <c r="Q18" i="9" s="1"/>
  <c r="AO18" i="9" s="1"/>
  <c r="AN17" i="9"/>
  <c r="AJ17" i="9"/>
  <c r="AK17" i="9" s="1"/>
  <c r="AB17" i="9"/>
  <c r="P17" i="9"/>
  <c r="Q17" i="9" s="1"/>
  <c r="AO17" i="9" s="1"/>
  <c r="AN16" i="9"/>
  <c r="AJ16" i="9"/>
  <c r="AK16" i="9" s="1"/>
  <c r="AB16" i="9"/>
  <c r="P16" i="9"/>
  <c r="Q16" i="9" s="1"/>
  <c r="AO16" i="9" s="1"/>
  <c r="AN15" i="9"/>
  <c r="AJ15" i="9"/>
  <c r="AK15" i="9" s="1"/>
  <c r="AB15" i="9"/>
  <c r="P15" i="9"/>
  <c r="Q15" i="9" s="1"/>
  <c r="AO15" i="9" s="1"/>
  <c r="AN14" i="9"/>
  <c r="AJ14" i="9"/>
  <c r="AK14" i="9" s="1"/>
  <c r="AB14" i="9"/>
  <c r="P14" i="9"/>
  <c r="Q14" i="9" s="1"/>
  <c r="AO14" i="9" s="1"/>
  <c r="AN13" i="9"/>
  <c r="AJ13" i="9"/>
  <c r="AK13" i="9" s="1"/>
  <c r="AB13" i="9"/>
  <c r="P13" i="9"/>
  <c r="Q13" i="9" s="1"/>
  <c r="AO13" i="9" s="1"/>
  <c r="AN12" i="9"/>
  <c r="AJ12" i="9"/>
  <c r="AK12" i="9" s="1"/>
  <c r="AB12" i="9"/>
  <c r="P12" i="9"/>
  <c r="Q12" i="9" s="1"/>
  <c r="AO12" i="9" s="1"/>
  <c r="AN11" i="9"/>
  <c r="AJ11" i="9"/>
  <c r="AK11" i="9" s="1"/>
  <c r="AB11" i="9"/>
  <c r="P11" i="9"/>
  <c r="Q11" i="9" s="1"/>
  <c r="AO11" i="9" s="1"/>
  <c r="AN10" i="9"/>
  <c r="AJ10" i="9"/>
  <c r="AK10" i="9" s="1"/>
  <c r="AB10" i="9"/>
  <c r="P10" i="9"/>
  <c r="Q10" i="9" s="1"/>
  <c r="AO10" i="9" s="1"/>
  <c r="K5" i="9"/>
  <c r="AM37" i="9" l="1"/>
  <c r="AP37" i="9" s="1"/>
  <c r="AQ37" i="9" s="1"/>
  <c r="D30" i="10" s="1"/>
  <c r="AM36" i="9"/>
  <c r="AP36" i="9" s="1"/>
  <c r="AM35" i="9"/>
  <c r="AP35" i="9" s="1"/>
  <c r="AQ35" i="9" s="1"/>
  <c r="D28" i="10" s="1"/>
  <c r="AM34" i="9"/>
  <c r="AP34" i="9" s="1"/>
  <c r="AM33" i="9"/>
  <c r="AP33" i="9" s="1"/>
  <c r="AQ33" i="9" s="1"/>
  <c r="D26" i="10" s="1"/>
  <c r="AM32" i="9"/>
  <c r="AP32" i="9" s="1"/>
  <c r="AM31" i="9"/>
  <c r="AP31" i="9" s="1"/>
  <c r="AQ31" i="9" s="1"/>
  <c r="D24" i="10" s="1"/>
  <c r="AM30" i="9"/>
  <c r="AP30" i="9" s="1"/>
  <c r="AM29" i="9"/>
  <c r="AM28" i="9"/>
  <c r="AP28" i="9" s="1"/>
  <c r="AM27" i="9"/>
  <c r="AP27" i="9" s="1"/>
  <c r="AQ27" i="9" s="1"/>
  <c r="D20" i="10" s="1"/>
  <c r="AM26" i="9"/>
  <c r="AP26" i="9" s="1"/>
  <c r="AM25" i="9"/>
  <c r="AP25" i="9" s="1"/>
  <c r="AM24" i="9"/>
  <c r="AP24" i="9" s="1"/>
  <c r="AM23" i="9"/>
  <c r="AP23" i="9" s="1"/>
  <c r="AQ23" i="9" s="1"/>
  <c r="D16" i="10" s="1"/>
  <c r="AM22" i="9"/>
  <c r="AP22" i="9" s="1"/>
  <c r="AQ22" i="9" s="1"/>
  <c r="D15" i="10" s="1"/>
  <c r="AM21" i="9"/>
  <c r="AP21" i="9" s="1"/>
  <c r="AM20" i="9"/>
  <c r="AP20" i="9" s="1"/>
  <c r="AQ20" i="9" s="1"/>
  <c r="D13" i="10" s="1"/>
  <c r="AM19" i="9"/>
  <c r="AP19" i="9" s="1"/>
  <c r="AQ19" i="9" s="1"/>
  <c r="D12" i="10" s="1"/>
  <c r="AM10" i="9"/>
  <c r="AP10" i="9" s="1"/>
  <c r="AM11" i="9"/>
  <c r="AP11" i="9" s="1"/>
  <c r="AQ11" i="9" s="1"/>
  <c r="D4" i="10" s="1"/>
  <c r="AM12" i="9"/>
  <c r="AP12" i="9" s="1"/>
  <c r="AQ12" i="9" s="1"/>
  <c r="D5" i="10" s="1"/>
  <c r="AM13" i="9"/>
  <c r="AP13" i="9" s="1"/>
  <c r="AM14" i="9"/>
  <c r="AP14" i="9" s="1"/>
  <c r="AQ14" i="9" s="1"/>
  <c r="D7" i="10" s="1"/>
  <c r="AM15" i="9"/>
  <c r="AP15" i="9" s="1"/>
  <c r="AQ15" i="9" s="1"/>
  <c r="D8" i="10" s="1"/>
  <c r="AM16" i="9"/>
  <c r="AP16" i="9" s="1"/>
  <c r="AQ16" i="9" s="1"/>
  <c r="D9" i="10" s="1"/>
  <c r="AM17" i="9"/>
  <c r="AP17" i="9" s="1"/>
  <c r="AM18" i="9"/>
  <c r="AP18" i="9" s="1"/>
  <c r="AQ18" i="9" s="1"/>
  <c r="D11" i="10" s="1"/>
  <c r="AP29" i="9"/>
  <c r="AQ29" i="9" s="1"/>
  <c r="D22" i="10" s="1"/>
  <c r="H30" i="10" l="1"/>
  <c r="I30" i="10"/>
  <c r="H28" i="10"/>
  <c r="I28" i="10"/>
  <c r="H26" i="10"/>
  <c r="I26" i="10"/>
  <c r="H24" i="10"/>
  <c r="I24" i="10"/>
  <c r="H22" i="10"/>
  <c r="I22" i="10"/>
  <c r="H20" i="10"/>
  <c r="I20" i="10"/>
  <c r="H16" i="10"/>
  <c r="I16" i="10"/>
  <c r="H15" i="10"/>
  <c r="I15" i="10"/>
  <c r="H13" i="10"/>
  <c r="I13" i="10"/>
  <c r="H12" i="10"/>
  <c r="I12" i="10"/>
  <c r="H11" i="10"/>
  <c r="I11" i="10"/>
  <c r="H9" i="10"/>
  <c r="I9" i="10"/>
  <c r="I8" i="10"/>
  <c r="H8" i="10"/>
  <c r="H7" i="10"/>
  <c r="I7" i="10"/>
  <c r="H5" i="10"/>
  <c r="I5" i="10"/>
  <c r="I4" i="10"/>
  <c r="H4" i="10"/>
  <c r="AQ17" i="9"/>
  <c r="D10" i="10" s="1"/>
  <c r="AQ13" i="9"/>
  <c r="D6" i="10" s="1"/>
  <c r="AQ21" i="9"/>
  <c r="D14" i="10" s="1"/>
  <c r="AQ25" i="9"/>
  <c r="D18" i="10" s="1"/>
  <c r="AQ10" i="9"/>
  <c r="D3" i="10" s="1"/>
  <c r="AQ24" i="9"/>
  <c r="D17" i="10" s="1"/>
  <c r="AQ26" i="9"/>
  <c r="D19" i="10" s="1"/>
  <c r="AQ28" i="9"/>
  <c r="D21" i="10" s="1"/>
  <c r="AQ30" i="9"/>
  <c r="D23" i="10" s="1"/>
  <c r="AQ32" i="9"/>
  <c r="D25" i="10" s="1"/>
  <c r="AQ34" i="9"/>
  <c r="D27" i="10" s="1"/>
  <c r="AQ36" i="9"/>
  <c r="D29" i="10" s="1"/>
  <c r="C7" i="9"/>
  <c r="H29" i="10" l="1"/>
  <c r="I29" i="10"/>
  <c r="H27" i="10"/>
  <c r="I27" i="10"/>
  <c r="H25" i="10"/>
  <c r="I25" i="10"/>
  <c r="H23" i="10"/>
  <c r="I23" i="10"/>
  <c r="I21" i="10"/>
  <c r="H21" i="10"/>
  <c r="H19" i="10"/>
  <c r="I19" i="10"/>
  <c r="H18" i="10"/>
  <c r="I18" i="10"/>
  <c r="H17" i="10"/>
  <c r="I17" i="10"/>
  <c r="I14" i="10"/>
  <c r="H14" i="10"/>
  <c r="H10" i="10"/>
  <c r="I10" i="10"/>
  <c r="I6" i="10"/>
  <c r="H6" i="10"/>
  <c r="D32" i="10"/>
  <c r="H3" i="10"/>
  <c r="I3" i="10"/>
  <c r="D31" i="10"/>
  <c r="I32" i="10" l="1"/>
  <c r="I31" i="10"/>
</calcChain>
</file>

<file path=xl/sharedStrings.xml><?xml version="1.0" encoding="utf-8"?>
<sst xmlns="http://schemas.openxmlformats.org/spreadsheetml/2006/main" count="108" uniqueCount="79">
  <si>
    <t>N°</t>
  </si>
  <si>
    <t>Matricula</t>
  </si>
  <si>
    <t>Nombre</t>
  </si>
  <si>
    <t>Genero</t>
  </si>
  <si>
    <t>Criterio</t>
  </si>
  <si>
    <t>Valor porcentual</t>
  </si>
  <si>
    <t>Total</t>
  </si>
  <si>
    <t>Observaciones</t>
  </si>
  <si>
    <t>Calif</t>
  </si>
  <si>
    <t>Actividades</t>
  </si>
  <si>
    <t>Trabajos</t>
  </si>
  <si>
    <t>Participaciones</t>
  </si>
  <si>
    <t>Tareas</t>
  </si>
  <si>
    <t>Valor de cada actividad</t>
  </si>
  <si>
    <t>Fecha</t>
  </si>
  <si>
    <t>Tarea</t>
  </si>
  <si>
    <t>1 Asistencias</t>
  </si>
  <si>
    <t>% de exa</t>
  </si>
  <si>
    <t>examen</t>
  </si>
  <si>
    <r>
      <rPr>
        <b/>
        <sz val="10"/>
        <color rgb="FFFF0000"/>
        <rFont val="Cambria"/>
        <family val="1"/>
      </rPr>
      <t>E</t>
    </r>
    <r>
      <rPr>
        <sz val="10"/>
        <color rgb="FF000000"/>
        <rFont val="Cambria"/>
        <family val="1"/>
      </rPr>
      <t>xamen</t>
    </r>
  </si>
  <si>
    <r>
      <rPr>
        <b/>
        <sz val="10"/>
        <color rgb="FFFF0000"/>
        <rFont val="Cambria"/>
        <family val="1"/>
      </rPr>
      <t>T</t>
    </r>
    <r>
      <rPr>
        <sz val="10"/>
        <color rgb="FF000000"/>
        <rFont val="Cambria"/>
        <family val="1"/>
      </rPr>
      <t>rabajos</t>
    </r>
  </si>
  <si>
    <r>
      <rPr>
        <b/>
        <sz val="10"/>
        <color rgb="FFFF0000"/>
        <rFont val="Cambria"/>
        <family val="1"/>
      </rPr>
      <t>P</t>
    </r>
    <r>
      <rPr>
        <sz val="10"/>
        <color rgb="FF000000"/>
        <rFont val="Cambria"/>
        <family val="1"/>
      </rPr>
      <t>articipaciones</t>
    </r>
  </si>
  <si>
    <r>
      <t>t</t>
    </r>
    <r>
      <rPr>
        <b/>
        <sz val="10"/>
        <color rgb="FFFF0000"/>
        <rFont val="Cambria"/>
        <family val="1"/>
      </rPr>
      <t>A</t>
    </r>
    <r>
      <rPr>
        <sz val="10"/>
        <color rgb="FF000000"/>
        <rFont val="Cambria"/>
        <family val="1"/>
      </rPr>
      <t>reas</t>
    </r>
  </si>
  <si>
    <t>Las celdas grises no deben modificarse</t>
  </si>
  <si>
    <t>AGUILAR REYES ARIADNA</t>
  </si>
  <si>
    <t>ARCOS RAMIREZ JOSE PEDRO</t>
  </si>
  <si>
    <t>BAROJAS GARCIA MARIA JOSE</t>
  </si>
  <si>
    <t>BAUTISTA MORALES VICTOR BRANDON</t>
  </si>
  <si>
    <t>CARDONA GONZALEZ MIDBAR ALEJANDRO</t>
  </si>
  <si>
    <t>CESIN PERALTA DANIELA</t>
  </si>
  <si>
    <t>DOMINGUEZ DE JERONIMO ITZAYANA</t>
  </si>
  <si>
    <t>ENRIQUEZ MENDOZA VERONICA</t>
  </si>
  <si>
    <t>GALICIA BAUTISTA ERICK ISRAEL</t>
  </si>
  <si>
    <t>GARCIA AGUILAR CARLOS LAEL</t>
  </si>
  <si>
    <t>GONZALEZ CASTRO ALEXA</t>
  </si>
  <si>
    <t>HERNANDEZ CASIANO MARLEN TADE</t>
  </si>
  <si>
    <t>HERNANDEZ DE JULIAN MONSERRAT</t>
  </si>
  <si>
    <t>HERNANDEZ SANTIAGO KARLA</t>
  </si>
  <si>
    <t>JUAREZ MEDINA ERICK DANIEL</t>
  </si>
  <si>
    <t>MENDEZ MARTINEZ ANDREA ADALI</t>
  </si>
  <si>
    <t>MENDOZA COLULA JAQUELINE</t>
  </si>
  <si>
    <t>MORA LIMA IVONNE</t>
  </si>
  <si>
    <t>PEREZ CASIANO JUAN DAVID</t>
  </si>
  <si>
    <t>RAMOS ROJAS ERICK ARTURO</t>
  </si>
  <si>
    <t>RENDON PEREZ JOSE EMMANUEL</t>
  </si>
  <si>
    <t>REYES BRINGAS GUADALUPE NATIVIDAD</t>
  </si>
  <si>
    <t>SAMPEDRO HERNANDEZ ESTEBAN</t>
  </si>
  <si>
    <t>SANCHEZ DOMINGUEZ MARIA PAOLA</t>
  </si>
  <si>
    <t>SANCHEZ GONZALEZ LIZETH AMALIA</t>
  </si>
  <si>
    <t>VAZQUEZ GARCIA MIRIAM ALINE</t>
  </si>
  <si>
    <t>VAZQUEZ JIMENEZ MICHELLE</t>
  </si>
  <si>
    <t>ZACAULA MANZUR LORENZO</t>
  </si>
  <si>
    <t>M</t>
  </si>
  <si>
    <t>H</t>
  </si>
  <si>
    <t>2-AM SEGUNDO AÑO GRUPO "A" MATUTINO</t>
  </si>
  <si>
    <t>Asistencia</t>
  </si>
  <si>
    <t>tareas</t>
  </si>
  <si>
    <t>Portafolio 50%</t>
  </si>
  <si>
    <t>total</t>
  </si>
  <si>
    <t>%</t>
  </si>
  <si>
    <t>mapa 5%</t>
  </si>
  <si>
    <t xml:space="preserve">horario 10 % </t>
  </si>
  <si>
    <t>F.Factura 10%</t>
  </si>
  <si>
    <t>formulas f 25%</t>
  </si>
  <si>
    <t>practicas</t>
  </si>
  <si>
    <t>puntos</t>
  </si>
  <si>
    <t>Practicas</t>
  </si>
  <si>
    <t>portafolio</t>
  </si>
  <si>
    <t>redondeo</t>
  </si>
  <si>
    <t>No</t>
  </si>
  <si>
    <t>Bimestre 1</t>
  </si>
  <si>
    <t>Bimestre 2</t>
  </si>
  <si>
    <t>Bimestre 3</t>
  </si>
  <si>
    <t>Bimestre 4</t>
  </si>
  <si>
    <t>Puntos</t>
  </si>
  <si>
    <t>Promedio</t>
  </si>
  <si>
    <t>promedio</t>
  </si>
  <si>
    <t>promedio sin bajas</t>
  </si>
  <si>
    <t>Concentrado de calificaciones ciclo 2014-2015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</si>
</sst>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Calibri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Calibri"/>
      <family val="2"/>
    </font>
    <font>
      <b/>
      <sz val="8"/>
      <color rgb="FF000000"/>
      <name val="Cambria"/>
      <family val="1"/>
    </font>
    <font>
      <sz val="11"/>
      <color rgb="FF000000"/>
      <name val="Calibri"/>
      <family val="2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b/>
      <sz val="9"/>
      <color rgb="FF000000"/>
      <name val="Cambria"/>
      <family val="1"/>
    </font>
    <font>
      <b/>
      <sz val="10"/>
      <color theme="0"/>
      <name val="Cambria"/>
      <family val="1"/>
    </font>
    <font>
      <sz val="8"/>
      <color theme="0"/>
      <name val="Calibri"/>
      <family val="2"/>
    </font>
    <font>
      <b/>
      <sz val="8"/>
      <color theme="0"/>
      <name val="Cambria"/>
      <family val="1"/>
    </font>
    <font>
      <b/>
      <sz val="10"/>
      <color rgb="FFFF0000"/>
      <name val="Cambria"/>
      <family val="1"/>
    </font>
    <font>
      <sz val="9"/>
      <color rgb="FF000000"/>
      <name val="Cambria"/>
      <family val="1"/>
      <scheme val="major"/>
    </font>
    <font>
      <b/>
      <sz val="11"/>
      <name val="Calibri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9" fillId="0" borderId="0" applyFont="0" applyFill="0" applyBorder="0" applyAlignment="0" applyProtection="0"/>
  </cellStyleXfs>
  <cellXfs count="71"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6" fillId="0" borderId="1" xfId="5" applyFont="1" applyFill="1" applyBorder="1" applyAlignment="1">
      <alignment horizontal="left" vertical="center"/>
    </xf>
    <xf numFmtId="9" fontId="2" fillId="0" borderId="1" xfId="5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protection locked="0"/>
    </xf>
    <xf numFmtId="0" fontId="14" fillId="3" borderId="1" xfId="0" applyFont="1" applyFill="1" applyBorder="1"/>
    <xf numFmtId="2" fontId="15" fillId="3" borderId="1" xfId="0" applyNumberFormat="1" applyFont="1" applyFill="1" applyBorder="1"/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14" fontId="8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left" vertical="center" textRotation="90" wrapText="1"/>
      <protection locked="0"/>
    </xf>
    <xf numFmtId="0" fontId="8" fillId="2" borderId="1" xfId="0" applyFont="1" applyFill="1" applyBorder="1" applyAlignment="1">
      <alignment horizontal="left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Protection="1"/>
    <xf numFmtId="10" fontId="11" fillId="4" borderId="1" xfId="5" applyNumberFormat="1" applyFont="1" applyFill="1" applyBorder="1" applyProtection="1"/>
    <xf numFmtId="2" fontId="14" fillId="3" borderId="1" xfId="0" applyNumberFormat="1" applyFont="1" applyFill="1" applyBorder="1"/>
    <xf numFmtId="10" fontId="14" fillId="3" borderId="1" xfId="0" applyNumberFormat="1" applyFont="1" applyFill="1" applyBorder="1"/>
    <xf numFmtId="0" fontId="0" fillId="2" borderId="1" xfId="0" applyFill="1" applyBorder="1"/>
    <xf numFmtId="0" fontId="18" fillId="6" borderId="1" xfId="0" applyFont="1" applyFill="1" applyBorder="1" applyAlignment="1">
      <alignment horizontal="center" vertical="center"/>
    </xf>
    <xf numFmtId="2" fontId="0" fillId="5" borderId="1" xfId="0" applyNumberFormat="1" applyFill="1" applyBorder="1"/>
    <xf numFmtId="0" fontId="0" fillId="5" borderId="1" xfId="0" applyFill="1" applyBorder="1"/>
    <xf numFmtId="0" fontId="3" fillId="2" borderId="0" xfId="0" applyFont="1" applyFill="1"/>
    <xf numFmtId="2" fontId="0" fillId="2" borderId="0" xfId="0" applyNumberFormat="1" applyFill="1"/>
    <xf numFmtId="0" fontId="19" fillId="7" borderId="0" xfId="0" applyFont="1" applyFill="1" applyAlignment="1">
      <alignment horizontal="center" vertical="center"/>
    </xf>
    <xf numFmtId="2" fontId="19" fillId="7" borderId="0" xfId="0" applyNumberFormat="1" applyFont="1" applyFill="1" applyAlignment="1">
      <alignment horizontal="center" vertical="center"/>
    </xf>
    <xf numFmtId="2" fontId="11" fillId="0" borderId="1" xfId="0" applyNumberFormat="1" applyFont="1" applyBorder="1" applyProtection="1">
      <protection locked="0"/>
    </xf>
    <xf numFmtId="2" fontId="11" fillId="0" borderId="1" xfId="0" applyNumberFormat="1" applyFont="1" applyBorder="1" applyProtection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orcentaje" xfId="5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topLeftCell="A10" zoomScaleNormal="100" zoomScaleSheetLayoutView="100" workbookViewId="0">
      <selection activeCell="AG38" sqref="AG38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4.42578125" style="2" bestFit="1" customWidth="1"/>
    <col min="4" max="4" width="5.5703125" style="3" customWidth="1"/>
    <col min="5" max="14" width="2.28515625" style="2" customWidth="1"/>
    <col min="15" max="15" width="3" style="2" bestFit="1" customWidth="1"/>
    <col min="16" max="16" width="3.5703125" style="2" customWidth="1"/>
    <col min="17" max="17" width="6.85546875" style="2" bestFit="1" customWidth="1"/>
    <col min="18" max="27" width="2.28515625" style="2" customWidth="1"/>
    <col min="28" max="28" width="2.85546875" style="2" bestFit="1" customWidth="1"/>
    <col min="29" max="29" width="3" style="2" customWidth="1"/>
    <col min="30" max="30" width="3.28515625" style="2" customWidth="1"/>
    <col min="31" max="31" width="3" style="2" customWidth="1"/>
    <col min="32" max="32" width="3.42578125" style="2" customWidth="1"/>
    <col min="33" max="33" width="2.28515625" style="2" customWidth="1"/>
    <col min="34" max="34" width="1.7109375" style="2" customWidth="1"/>
    <col min="35" max="35" width="4" style="2" bestFit="1" customWidth="1"/>
    <col min="36" max="36" width="4.85546875" style="2" bestFit="1" customWidth="1"/>
    <col min="37" max="37" width="4" style="2" bestFit="1" customWidth="1"/>
    <col min="38" max="38" width="2.28515625" style="2" customWidth="1"/>
    <col min="39" max="40" width="4" style="2" bestFit="1" customWidth="1"/>
    <col min="41" max="41" width="6" style="2" bestFit="1" customWidth="1"/>
    <col min="42" max="42" width="5.140625" style="2" customWidth="1"/>
    <col min="43" max="43" width="5.85546875" style="2" customWidth="1"/>
    <col min="44" max="16384" width="11.42578125" style="2"/>
  </cols>
  <sheetData>
    <row r="1" spans="1:43" ht="12" customHeight="1" x14ac:dyDescent="0.2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2" customHeight="1" x14ac:dyDescent="0.25">
      <c r="A2" s="4"/>
      <c r="B2" s="9" t="s">
        <v>4</v>
      </c>
      <c r="C2" s="8" t="s">
        <v>5</v>
      </c>
      <c r="D2" s="2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60" t="s">
        <v>7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1:43" ht="12" customHeight="1" x14ac:dyDescent="0.25">
      <c r="A3" s="5"/>
      <c r="B3" s="7" t="s">
        <v>19</v>
      </c>
      <c r="C3" s="10">
        <v>0.3</v>
      </c>
      <c r="D3" s="59" t="s">
        <v>9</v>
      </c>
      <c r="E3" s="60"/>
      <c r="F3" s="61"/>
      <c r="G3" s="61"/>
      <c r="H3" s="61"/>
      <c r="I3" s="61"/>
      <c r="J3" s="28"/>
      <c r="K3" s="28" t="s">
        <v>13</v>
      </c>
      <c r="L3" s="28"/>
      <c r="M3" s="28"/>
      <c r="N3" s="28"/>
      <c r="O3" s="28"/>
      <c r="P3" s="28"/>
      <c r="Q3" s="28"/>
      <c r="R3" s="28"/>
      <c r="S3" s="28"/>
      <c r="T3" s="28"/>
      <c r="U3" s="64" t="s">
        <v>23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43" ht="12" customHeight="1" x14ac:dyDescent="0.25">
      <c r="A4" s="5"/>
      <c r="B4" s="7" t="s">
        <v>20</v>
      </c>
      <c r="C4" s="10">
        <v>0.5</v>
      </c>
      <c r="D4" s="58">
        <v>5</v>
      </c>
      <c r="E4" s="58"/>
      <c r="F4" s="63" t="s">
        <v>10</v>
      </c>
      <c r="G4" s="63"/>
      <c r="H4" s="63"/>
      <c r="I4" s="63"/>
      <c r="J4" s="63"/>
      <c r="K4" s="62"/>
      <c r="L4" s="62"/>
      <c r="M4" s="62"/>
      <c r="N4" s="62"/>
      <c r="O4" s="62"/>
      <c r="P4" s="62"/>
      <c r="Q4" s="62"/>
      <c r="R4" s="62"/>
      <c r="S4" s="62"/>
      <c r="T4" s="62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12" customHeight="1" x14ac:dyDescent="0.25">
      <c r="A5" s="5"/>
      <c r="B5" s="7" t="s">
        <v>21</v>
      </c>
      <c r="C5" s="10">
        <v>0.2</v>
      </c>
      <c r="D5" s="58">
        <v>5</v>
      </c>
      <c r="E5" s="58"/>
      <c r="F5" s="63" t="s">
        <v>11</v>
      </c>
      <c r="G5" s="63"/>
      <c r="H5" s="63"/>
      <c r="I5" s="63"/>
      <c r="J5" s="63"/>
      <c r="K5" s="62">
        <f>(C5/D5)*10</f>
        <v>0.4</v>
      </c>
      <c r="L5" s="62"/>
      <c r="M5" s="62"/>
      <c r="N5" s="62"/>
      <c r="O5" s="62"/>
      <c r="P5" s="62"/>
      <c r="Q5" s="62"/>
      <c r="R5" s="62"/>
      <c r="S5" s="62"/>
      <c r="T5" s="62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" customHeight="1" x14ac:dyDescent="0.25">
      <c r="A6" s="5"/>
      <c r="B6" s="7" t="s">
        <v>22</v>
      </c>
      <c r="C6" s="10">
        <v>0</v>
      </c>
      <c r="D6" s="58"/>
      <c r="E6" s="58"/>
      <c r="F6" s="63" t="s">
        <v>12</v>
      </c>
      <c r="G6" s="63"/>
      <c r="H6" s="63"/>
      <c r="I6" s="63"/>
      <c r="J6" s="63"/>
      <c r="K6" s="62"/>
      <c r="L6" s="62"/>
      <c r="M6" s="62"/>
      <c r="N6" s="62"/>
      <c r="O6" s="62"/>
      <c r="P6" s="62"/>
      <c r="Q6" s="62"/>
      <c r="R6" s="62"/>
      <c r="S6" s="62"/>
      <c r="T6" s="62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12" customHeight="1" x14ac:dyDescent="0.25">
      <c r="A7" s="5"/>
      <c r="B7" s="6" t="s">
        <v>6</v>
      </c>
      <c r="C7" s="11">
        <f>SUM(C3:C6)</f>
        <v>1</v>
      </c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</row>
    <row r="8" spans="1:43" ht="12" customHeight="1" x14ac:dyDescent="0.25">
      <c r="A8" s="12"/>
      <c r="B8" s="13"/>
      <c r="C8" s="14"/>
      <c r="D8" s="13"/>
      <c r="E8" s="67" t="s">
        <v>14</v>
      </c>
      <c r="F8" s="68"/>
      <c r="G8" s="68"/>
      <c r="H8" s="68"/>
      <c r="I8" s="68"/>
      <c r="J8" s="68"/>
      <c r="K8" s="68"/>
      <c r="L8" s="68"/>
      <c r="M8" s="68"/>
      <c r="N8" s="68"/>
      <c r="O8" s="68" t="s">
        <v>55</v>
      </c>
      <c r="P8" s="68"/>
      <c r="Q8" s="68"/>
      <c r="R8" s="68" t="s">
        <v>56</v>
      </c>
      <c r="S8" s="68"/>
      <c r="T8" s="68"/>
      <c r="U8" s="68"/>
      <c r="V8" s="68"/>
      <c r="W8" s="68"/>
      <c r="X8" s="68"/>
      <c r="Y8" s="68"/>
      <c r="Z8" s="68"/>
      <c r="AA8" s="68"/>
      <c r="AB8" s="69"/>
      <c r="AC8" s="67" t="s">
        <v>57</v>
      </c>
      <c r="AD8" s="68"/>
      <c r="AE8" s="68"/>
      <c r="AF8" s="68"/>
      <c r="AG8" s="30"/>
      <c r="AH8" s="31"/>
      <c r="AI8" s="31"/>
      <c r="AJ8" s="32"/>
      <c r="AK8" s="33"/>
      <c r="AL8" s="33"/>
      <c r="AM8" s="33"/>
      <c r="AN8" s="33"/>
      <c r="AO8" s="33"/>
      <c r="AP8" s="33"/>
      <c r="AQ8" s="33"/>
    </row>
    <row r="9" spans="1:43" ht="57" customHeight="1" x14ac:dyDescent="0.25">
      <c r="A9" s="15" t="s">
        <v>0</v>
      </c>
      <c r="B9" s="16" t="s">
        <v>1</v>
      </c>
      <c r="C9" s="16" t="s">
        <v>2</v>
      </c>
      <c r="D9" s="17" t="s">
        <v>3</v>
      </c>
      <c r="E9" s="34">
        <v>41856</v>
      </c>
      <c r="F9" s="34">
        <v>41863</v>
      </c>
      <c r="G9" s="34">
        <v>41870</v>
      </c>
      <c r="H9" s="34">
        <v>41877</v>
      </c>
      <c r="I9" s="34">
        <v>41884</v>
      </c>
      <c r="J9" s="34">
        <v>41891</v>
      </c>
      <c r="K9" s="34">
        <v>41898</v>
      </c>
      <c r="L9" s="34">
        <v>41905</v>
      </c>
      <c r="M9" s="34">
        <v>41912</v>
      </c>
      <c r="N9" s="34">
        <v>41919</v>
      </c>
      <c r="O9" s="35">
        <v>10</v>
      </c>
      <c r="P9" s="36" t="s">
        <v>58</v>
      </c>
      <c r="Q9" s="37" t="s">
        <v>59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7" t="s">
        <v>58</v>
      </c>
      <c r="AC9" s="38" t="s">
        <v>60</v>
      </c>
      <c r="AD9" s="38" t="s">
        <v>61</v>
      </c>
      <c r="AE9" s="38" t="s">
        <v>62</v>
      </c>
      <c r="AF9" s="38" t="s">
        <v>63</v>
      </c>
      <c r="AG9" s="38" t="s">
        <v>64</v>
      </c>
      <c r="AH9" s="38" t="s">
        <v>65</v>
      </c>
      <c r="AI9" s="38"/>
      <c r="AJ9" s="39" t="s">
        <v>18</v>
      </c>
      <c r="AK9" s="39" t="s">
        <v>17</v>
      </c>
      <c r="AL9" s="40" t="s">
        <v>15</v>
      </c>
      <c r="AM9" s="40" t="s">
        <v>66</v>
      </c>
      <c r="AN9" s="40" t="s">
        <v>67</v>
      </c>
      <c r="AO9" s="40" t="s">
        <v>16</v>
      </c>
      <c r="AP9" s="41" t="s">
        <v>8</v>
      </c>
      <c r="AQ9" s="42" t="s">
        <v>68</v>
      </c>
    </row>
    <row r="10" spans="1:43" s="1" customFormat="1" ht="12" customHeight="1" x14ac:dyDescent="0.25">
      <c r="A10" s="21">
        <v>1</v>
      </c>
      <c r="B10" s="22">
        <v>201302771</v>
      </c>
      <c r="C10" s="23" t="s">
        <v>24</v>
      </c>
      <c r="D10" s="26" t="s">
        <v>52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/>
      <c r="O10" s="18"/>
      <c r="P10" s="43">
        <f>SUM(E10:N10)</f>
        <v>9</v>
      </c>
      <c r="Q10" s="44">
        <f>P10/$O$9</f>
        <v>0.9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43">
        <f>SUM(R10:AA10)</f>
        <v>0</v>
      </c>
      <c r="AC10" s="18">
        <v>0</v>
      </c>
      <c r="AD10" s="18">
        <v>10</v>
      </c>
      <c r="AE10" s="18">
        <v>10</v>
      </c>
      <c r="AF10" s="18">
        <v>10</v>
      </c>
      <c r="AG10" s="18">
        <v>5</v>
      </c>
      <c r="AH10" s="18"/>
      <c r="AI10" s="55">
        <v>7.25</v>
      </c>
      <c r="AJ10" s="56">
        <f>AH10+AI10</f>
        <v>7.25</v>
      </c>
      <c r="AK10" s="45">
        <f>IF(AJ10&gt;10,10*$C$3,AJ10*$C$3)</f>
        <v>2.1749999999999998</v>
      </c>
      <c r="AL10" s="19"/>
      <c r="AM10" s="45">
        <f>AG10*$K$5</f>
        <v>2</v>
      </c>
      <c r="AN10" s="45">
        <f>AC10*0.05+AD10*0.1+AE10*0.1+AF10*0.25</f>
        <v>4.5</v>
      </c>
      <c r="AO10" s="46">
        <f>Q10</f>
        <v>0.9</v>
      </c>
      <c r="AP10" s="45">
        <f>SUM(AK10,AM10,AN10)</f>
        <v>8.6750000000000007</v>
      </c>
      <c r="AQ10" s="20">
        <f>IF(AP10&lt;6,ROUNDDOWN(AP10,0),ROUND(AP10,0))</f>
        <v>9</v>
      </c>
    </row>
    <row r="11" spans="1:43" s="1" customFormat="1" ht="12" customHeight="1" x14ac:dyDescent="0.25">
      <c r="A11" s="21">
        <v>2</v>
      </c>
      <c r="B11" s="22">
        <v>201349665</v>
      </c>
      <c r="C11" s="23" t="s">
        <v>25</v>
      </c>
      <c r="D11" s="26" t="s">
        <v>53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/>
      <c r="O11" s="18"/>
      <c r="P11" s="43">
        <f t="shared" ref="P11:P37" si="0">SUM(E11:N11)</f>
        <v>9</v>
      </c>
      <c r="Q11" s="44">
        <f t="shared" ref="Q11:Q37" si="1">P11/$O$9</f>
        <v>0.9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43">
        <f t="shared" ref="AB11:AB37" si="2">SUM(R11:AA11)</f>
        <v>0</v>
      </c>
      <c r="AC11" s="18">
        <v>0</v>
      </c>
      <c r="AD11" s="18">
        <v>10</v>
      </c>
      <c r="AE11" s="18">
        <v>10</v>
      </c>
      <c r="AF11" s="18">
        <v>10</v>
      </c>
      <c r="AG11" s="18">
        <v>5</v>
      </c>
      <c r="AH11" s="18"/>
      <c r="AI11" s="55">
        <v>5</v>
      </c>
      <c r="AJ11" s="56">
        <f t="shared" ref="AJ11:AJ37" si="3">AH11+AI11</f>
        <v>5</v>
      </c>
      <c r="AK11" s="45">
        <f t="shared" ref="AK11:AK37" si="4">IF(AJ11&gt;10,10*$C$3,AJ11*$C$3)</f>
        <v>1.5</v>
      </c>
      <c r="AL11" s="19"/>
      <c r="AM11" s="45">
        <f t="shared" ref="AM11:AM37" si="5">AG11*$K$5</f>
        <v>2</v>
      </c>
      <c r="AN11" s="45">
        <f t="shared" ref="AN11:AN37" si="6">AC11*0.05+AD11*0.1+AE11*0.1+AF11*0.25</f>
        <v>4.5</v>
      </c>
      <c r="AO11" s="46">
        <f t="shared" ref="AO11:AO37" si="7">Q11</f>
        <v>0.9</v>
      </c>
      <c r="AP11" s="45">
        <f t="shared" ref="AP11:AP37" si="8">SUM(AK11,AM11,AN11)</f>
        <v>8</v>
      </c>
      <c r="AQ11" s="20">
        <f t="shared" ref="AQ11:AQ37" si="9">IF(AP11&lt;6,ROUNDDOWN(AP11,0),ROUND(AP11,0))</f>
        <v>8</v>
      </c>
    </row>
    <row r="12" spans="1:43" s="1" customFormat="1" ht="12" customHeight="1" x14ac:dyDescent="0.25">
      <c r="A12" s="21">
        <v>3</v>
      </c>
      <c r="B12" s="22">
        <v>201322978</v>
      </c>
      <c r="C12" s="23" t="s">
        <v>26</v>
      </c>
      <c r="D12" s="26" t="s">
        <v>52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/>
      <c r="O12" s="18"/>
      <c r="P12" s="43">
        <f t="shared" si="0"/>
        <v>9</v>
      </c>
      <c r="Q12" s="44">
        <f t="shared" si="1"/>
        <v>0.9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43">
        <f t="shared" si="2"/>
        <v>0</v>
      </c>
      <c r="AC12" s="18">
        <v>10</v>
      </c>
      <c r="AD12" s="18">
        <v>10</v>
      </c>
      <c r="AE12" s="18">
        <v>10</v>
      </c>
      <c r="AF12" s="18">
        <v>10</v>
      </c>
      <c r="AG12" s="18">
        <v>5</v>
      </c>
      <c r="AH12" s="18"/>
      <c r="AI12" s="55">
        <v>5.25</v>
      </c>
      <c r="AJ12" s="56">
        <f t="shared" si="3"/>
        <v>5.25</v>
      </c>
      <c r="AK12" s="45">
        <f t="shared" si="4"/>
        <v>1.575</v>
      </c>
      <c r="AL12" s="19"/>
      <c r="AM12" s="45">
        <f t="shared" si="5"/>
        <v>2</v>
      </c>
      <c r="AN12" s="45">
        <f t="shared" si="6"/>
        <v>5</v>
      </c>
      <c r="AO12" s="46">
        <f t="shared" si="7"/>
        <v>0.9</v>
      </c>
      <c r="AP12" s="45">
        <f t="shared" si="8"/>
        <v>8.5749999999999993</v>
      </c>
      <c r="AQ12" s="20">
        <f t="shared" si="9"/>
        <v>9</v>
      </c>
    </row>
    <row r="13" spans="1:43" s="1" customFormat="1" ht="12" customHeight="1" x14ac:dyDescent="0.25">
      <c r="A13" s="21">
        <v>4</v>
      </c>
      <c r="B13" s="22">
        <v>201300127</v>
      </c>
      <c r="C13" s="23" t="s">
        <v>27</v>
      </c>
      <c r="D13" s="26" t="s">
        <v>53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/>
      <c r="O13" s="18"/>
      <c r="P13" s="43">
        <f t="shared" si="0"/>
        <v>9</v>
      </c>
      <c r="Q13" s="44">
        <f t="shared" si="1"/>
        <v>0.9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43">
        <f t="shared" si="2"/>
        <v>0</v>
      </c>
      <c r="AC13" s="18">
        <v>0</v>
      </c>
      <c r="AD13" s="18">
        <v>10</v>
      </c>
      <c r="AE13" s="18">
        <v>10</v>
      </c>
      <c r="AF13" s="18">
        <v>10</v>
      </c>
      <c r="AG13" s="18">
        <v>4</v>
      </c>
      <c r="AH13" s="18">
        <v>3</v>
      </c>
      <c r="AI13" s="55">
        <v>7.5</v>
      </c>
      <c r="AJ13" s="56">
        <f t="shared" si="3"/>
        <v>10.5</v>
      </c>
      <c r="AK13" s="45">
        <f t="shared" si="4"/>
        <v>3</v>
      </c>
      <c r="AL13" s="19"/>
      <c r="AM13" s="45">
        <f t="shared" si="5"/>
        <v>1.6</v>
      </c>
      <c r="AN13" s="45">
        <f t="shared" si="6"/>
        <v>4.5</v>
      </c>
      <c r="AO13" s="46">
        <f t="shared" si="7"/>
        <v>0.9</v>
      </c>
      <c r="AP13" s="45">
        <f t="shared" si="8"/>
        <v>9.1</v>
      </c>
      <c r="AQ13" s="20">
        <f t="shared" si="9"/>
        <v>9</v>
      </c>
    </row>
    <row r="14" spans="1:43" s="1" customFormat="1" ht="12" customHeight="1" x14ac:dyDescent="0.25">
      <c r="A14" s="21">
        <v>5</v>
      </c>
      <c r="B14" s="22">
        <v>201328023</v>
      </c>
      <c r="C14" s="23" t="s">
        <v>28</v>
      </c>
      <c r="D14" s="26" t="s">
        <v>53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/>
      <c r="O14" s="18"/>
      <c r="P14" s="43">
        <f t="shared" si="0"/>
        <v>9</v>
      </c>
      <c r="Q14" s="44">
        <f t="shared" si="1"/>
        <v>0.9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43">
        <f t="shared" si="2"/>
        <v>0</v>
      </c>
      <c r="AC14" s="18">
        <v>8</v>
      </c>
      <c r="AD14" s="18">
        <v>10</v>
      </c>
      <c r="AE14" s="18">
        <v>10</v>
      </c>
      <c r="AF14" s="18">
        <v>10</v>
      </c>
      <c r="AG14" s="18">
        <v>4</v>
      </c>
      <c r="AH14" s="18"/>
      <c r="AI14" s="55">
        <v>4.5</v>
      </c>
      <c r="AJ14" s="56">
        <f t="shared" si="3"/>
        <v>4.5</v>
      </c>
      <c r="AK14" s="45">
        <f t="shared" si="4"/>
        <v>1.3499999999999999</v>
      </c>
      <c r="AL14" s="19"/>
      <c r="AM14" s="45">
        <f t="shared" si="5"/>
        <v>1.6</v>
      </c>
      <c r="AN14" s="45">
        <f t="shared" si="6"/>
        <v>4.9000000000000004</v>
      </c>
      <c r="AO14" s="46">
        <f t="shared" si="7"/>
        <v>0.9</v>
      </c>
      <c r="AP14" s="45">
        <f t="shared" si="8"/>
        <v>7.8500000000000005</v>
      </c>
      <c r="AQ14" s="20">
        <f t="shared" si="9"/>
        <v>8</v>
      </c>
    </row>
    <row r="15" spans="1:43" s="1" customFormat="1" ht="12" customHeight="1" x14ac:dyDescent="0.25">
      <c r="A15" s="21">
        <v>6</v>
      </c>
      <c r="B15" s="22">
        <v>201319706</v>
      </c>
      <c r="C15" s="23" t="s">
        <v>29</v>
      </c>
      <c r="D15" s="26" t="s">
        <v>52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/>
      <c r="O15" s="18"/>
      <c r="P15" s="43">
        <f t="shared" si="0"/>
        <v>9</v>
      </c>
      <c r="Q15" s="44">
        <f t="shared" si="1"/>
        <v>0.9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43">
        <f t="shared" si="2"/>
        <v>0</v>
      </c>
      <c r="AC15" s="18">
        <v>10</v>
      </c>
      <c r="AD15" s="18">
        <v>10</v>
      </c>
      <c r="AE15" s="18">
        <v>10</v>
      </c>
      <c r="AF15" s="18">
        <v>10</v>
      </c>
      <c r="AG15" s="18">
        <v>6</v>
      </c>
      <c r="AH15" s="18"/>
      <c r="AI15" s="55">
        <v>6.75</v>
      </c>
      <c r="AJ15" s="56">
        <f t="shared" si="3"/>
        <v>6.75</v>
      </c>
      <c r="AK15" s="45">
        <f t="shared" si="4"/>
        <v>2.0249999999999999</v>
      </c>
      <c r="AL15" s="19"/>
      <c r="AM15" s="45">
        <f t="shared" si="5"/>
        <v>2.4000000000000004</v>
      </c>
      <c r="AN15" s="45">
        <f t="shared" si="6"/>
        <v>5</v>
      </c>
      <c r="AO15" s="46">
        <f t="shared" si="7"/>
        <v>0.9</v>
      </c>
      <c r="AP15" s="45">
        <f t="shared" si="8"/>
        <v>9.4250000000000007</v>
      </c>
      <c r="AQ15" s="20">
        <f t="shared" si="9"/>
        <v>9</v>
      </c>
    </row>
    <row r="16" spans="1:43" s="1" customFormat="1" ht="12" customHeight="1" x14ac:dyDescent="0.25">
      <c r="A16" s="21">
        <v>7</v>
      </c>
      <c r="B16" s="22">
        <v>201312395</v>
      </c>
      <c r="C16" s="23" t="s">
        <v>30</v>
      </c>
      <c r="D16" s="26" t="s">
        <v>52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/>
      <c r="O16" s="18"/>
      <c r="P16" s="43">
        <f t="shared" si="0"/>
        <v>9</v>
      </c>
      <c r="Q16" s="44">
        <f t="shared" si="1"/>
        <v>0.9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43">
        <f t="shared" si="2"/>
        <v>0</v>
      </c>
      <c r="AC16" s="18">
        <v>8</v>
      </c>
      <c r="AD16" s="18">
        <v>10</v>
      </c>
      <c r="AE16" s="18">
        <v>10</v>
      </c>
      <c r="AF16" s="18">
        <v>8</v>
      </c>
      <c r="AG16" s="18">
        <v>4</v>
      </c>
      <c r="AH16" s="18"/>
      <c r="AI16" s="55">
        <v>5</v>
      </c>
      <c r="AJ16" s="56">
        <f t="shared" si="3"/>
        <v>5</v>
      </c>
      <c r="AK16" s="45">
        <f t="shared" si="4"/>
        <v>1.5</v>
      </c>
      <c r="AL16" s="19"/>
      <c r="AM16" s="45">
        <f t="shared" si="5"/>
        <v>1.6</v>
      </c>
      <c r="AN16" s="45">
        <f t="shared" si="6"/>
        <v>4.4000000000000004</v>
      </c>
      <c r="AO16" s="46">
        <f t="shared" si="7"/>
        <v>0.9</v>
      </c>
      <c r="AP16" s="45">
        <f t="shared" si="8"/>
        <v>7.5</v>
      </c>
      <c r="AQ16" s="20">
        <f t="shared" si="9"/>
        <v>8</v>
      </c>
    </row>
    <row r="17" spans="1:43" s="1" customFormat="1" ht="12" customHeight="1" x14ac:dyDescent="0.25">
      <c r="A17" s="21">
        <v>8</v>
      </c>
      <c r="B17" s="22">
        <v>201349833</v>
      </c>
      <c r="C17" s="23" t="s">
        <v>31</v>
      </c>
      <c r="D17" s="26" t="s">
        <v>52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/>
      <c r="P17" s="43">
        <f t="shared" si="0"/>
        <v>0</v>
      </c>
      <c r="Q17" s="44">
        <f t="shared" si="1"/>
        <v>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43">
        <f t="shared" si="2"/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/>
      <c r="AI17" s="55">
        <v>0</v>
      </c>
      <c r="AJ17" s="56">
        <f t="shared" si="3"/>
        <v>0</v>
      </c>
      <c r="AK17" s="45">
        <f t="shared" si="4"/>
        <v>0</v>
      </c>
      <c r="AL17" s="19"/>
      <c r="AM17" s="45">
        <f t="shared" si="5"/>
        <v>0</v>
      </c>
      <c r="AN17" s="45">
        <f t="shared" si="6"/>
        <v>0</v>
      </c>
      <c r="AO17" s="46">
        <f t="shared" si="7"/>
        <v>0</v>
      </c>
      <c r="AP17" s="45">
        <f t="shared" si="8"/>
        <v>0</v>
      </c>
      <c r="AQ17" s="20">
        <f t="shared" si="9"/>
        <v>0</v>
      </c>
    </row>
    <row r="18" spans="1:43" s="1" customFormat="1" ht="12" customHeight="1" x14ac:dyDescent="0.25">
      <c r="A18" s="21">
        <v>9</v>
      </c>
      <c r="B18" s="22">
        <v>201348236</v>
      </c>
      <c r="C18" s="23" t="s">
        <v>32</v>
      </c>
      <c r="D18" s="26" t="s">
        <v>53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/>
      <c r="O18" s="18"/>
      <c r="P18" s="43">
        <f t="shared" si="0"/>
        <v>9</v>
      </c>
      <c r="Q18" s="44">
        <f t="shared" si="1"/>
        <v>0.9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43">
        <f t="shared" si="2"/>
        <v>0</v>
      </c>
      <c r="AC18" s="18">
        <v>10</v>
      </c>
      <c r="AD18" s="18">
        <v>10</v>
      </c>
      <c r="AE18" s="18">
        <v>10</v>
      </c>
      <c r="AF18" s="18">
        <v>10</v>
      </c>
      <c r="AG18" s="18">
        <v>5</v>
      </c>
      <c r="AH18" s="18">
        <v>1</v>
      </c>
      <c r="AI18" s="55">
        <v>8.25</v>
      </c>
      <c r="AJ18" s="56">
        <f t="shared" si="3"/>
        <v>9.25</v>
      </c>
      <c r="AK18" s="45">
        <f t="shared" si="4"/>
        <v>2.7749999999999999</v>
      </c>
      <c r="AL18" s="19"/>
      <c r="AM18" s="45">
        <f t="shared" si="5"/>
        <v>2</v>
      </c>
      <c r="AN18" s="45">
        <f t="shared" si="6"/>
        <v>5</v>
      </c>
      <c r="AO18" s="46">
        <f t="shared" si="7"/>
        <v>0.9</v>
      </c>
      <c r="AP18" s="45">
        <f t="shared" si="8"/>
        <v>9.7750000000000004</v>
      </c>
      <c r="AQ18" s="20">
        <f t="shared" si="9"/>
        <v>10</v>
      </c>
    </row>
    <row r="19" spans="1:43" s="1" customFormat="1" ht="12" customHeight="1" x14ac:dyDescent="0.25">
      <c r="A19" s="21">
        <v>10</v>
      </c>
      <c r="B19" s="22">
        <v>201301531</v>
      </c>
      <c r="C19" s="23" t="s">
        <v>33</v>
      </c>
      <c r="D19" s="26" t="s">
        <v>53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/>
      <c r="O19" s="18"/>
      <c r="P19" s="43">
        <f t="shared" si="0"/>
        <v>9</v>
      </c>
      <c r="Q19" s="44">
        <f t="shared" si="1"/>
        <v>0.9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43">
        <f t="shared" si="2"/>
        <v>0</v>
      </c>
      <c r="AC19" s="18">
        <v>10</v>
      </c>
      <c r="AD19" s="18">
        <v>10</v>
      </c>
      <c r="AE19" s="18">
        <v>10</v>
      </c>
      <c r="AF19" s="18">
        <v>10</v>
      </c>
      <c r="AG19" s="18">
        <v>5</v>
      </c>
      <c r="AH19" s="18"/>
      <c r="AI19" s="55">
        <v>7.75</v>
      </c>
      <c r="AJ19" s="56">
        <f t="shared" si="3"/>
        <v>7.75</v>
      </c>
      <c r="AK19" s="45">
        <f t="shared" si="4"/>
        <v>2.3249999999999997</v>
      </c>
      <c r="AL19" s="19"/>
      <c r="AM19" s="45">
        <f t="shared" si="5"/>
        <v>2</v>
      </c>
      <c r="AN19" s="45">
        <f t="shared" si="6"/>
        <v>5</v>
      </c>
      <c r="AO19" s="46">
        <f t="shared" si="7"/>
        <v>0.9</v>
      </c>
      <c r="AP19" s="45">
        <f t="shared" si="8"/>
        <v>9.3249999999999993</v>
      </c>
      <c r="AQ19" s="20">
        <f t="shared" si="9"/>
        <v>9</v>
      </c>
    </row>
    <row r="20" spans="1:43" s="1" customFormat="1" ht="12" customHeight="1" x14ac:dyDescent="0.25">
      <c r="A20" s="21">
        <v>11</v>
      </c>
      <c r="B20" s="22">
        <v>201314071</v>
      </c>
      <c r="C20" s="23" t="s">
        <v>34</v>
      </c>
      <c r="D20" s="26" t="s">
        <v>52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/>
      <c r="O20" s="18"/>
      <c r="P20" s="43">
        <f t="shared" si="0"/>
        <v>9</v>
      </c>
      <c r="Q20" s="44">
        <f t="shared" si="1"/>
        <v>0.9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43">
        <f t="shared" si="2"/>
        <v>0</v>
      </c>
      <c r="AC20" s="18">
        <v>10</v>
      </c>
      <c r="AD20" s="18">
        <v>10</v>
      </c>
      <c r="AE20" s="18">
        <v>10</v>
      </c>
      <c r="AF20" s="18">
        <v>10</v>
      </c>
      <c r="AG20" s="18">
        <v>6</v>
      </c>
      <c r="AH20" s="18"/>
      <c r="AI20" s="55">
        <v>6.5</v>
      </c>
      <c r="AJ20" s="56">
        <f t="shared" si="3"/>
        <v>6.5</v>
      </c>
      <c r="AK20" s="45">
        <f t="shared" si="4"/>
        <v>1.95</v>
      </c>
      <c r="AL20" s="19"/>
      <c r="AM20" s="45">
        <f t="shared" si="5"/>
        <v>2.4000000000000004</v>
      </c>
      <c r="AN20" s="45">
        <f t="shared" si="6"/>
        <v>5</v>
      </c>
      <c r="AO20" s="46">
        <f t="shared" si="7"/>
        <v>0.9</v>
      </c>
      <c r="AP20" s="45">
        <f t="shared" si="8"/>
        <v>9.3500000000000014</v>
      </c>
      <c r="AQ20" s="20">
        <f t="shared" si="9"/>
        <v>9</v>
      </c>
    </row>
    <row r="21" spans="1:43" s="1" customFormat="1" ht="12" customHeight="1" x14ac:dyDescent="0.25">
      <c r="A21" s="21">
        <v>12</v>
      </c>
      <c r="B21" s="22">
        <v>201350183</v>
      </c>
      <c r="C21" s="23" t="s">
        <v>35</v>
      </c>
      <c r="D21" s="26" t="s">
        <v>52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/>
      <c r="O21" s="18"/>
      <c r="P21" s="43">
        <f t="shared" si="0"/>
        <v>9</v>
      </c>
      <c r="Q21" s="44">
        <f t="shared" si="1"/>
        <v>0.9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43">
        <f t="shared" si="2"/>
        <v>0</v>
      </c>
      <c r="AC21" s="18">
        <v>10</v>
      </c>
      <c r="AD21" s="18">
        <v>10</v>
      </c>
      <c r="AE21" s="18">
        <v>10</v>
      </c>
      <c r="AF21" s="18">
        <v>10</v>
      </c>
      <c r="AG21" s="18">
        <v>6</v>
      </c>
      <c r="AH21" s="18"/>
      <c r="AI21" s="55">
        <v>8.75</v>
      </c>
      <c r="AJ21" s="56">
        <f t="shared" si="3"/>
        <v>8.75</v>
      </c>
      <c r="AK21" s="45">
        <f t="shared" si="4"/>
        <v>2.625</v>
      </c>
      <c r="AL21" s="19"/>
      <c r="AM21" s="45">
        <f t="shared" si="5"/>
        <v>2.4000000000000004</v>
      </c>
      <c r="AN21" s="45">
        <f t="shared" si="6"/>
        <v>5</v>
      </c>
      <c r="AO21" s="46">
        <f t="shared" si="7"/>
        <v>0.9</v>
      </c>
      <c r="AP21" s="45">
        <f t="shared" si="8"/>
        <v>10.025</v>
      </c>
      <c r="AQ21" s="20">
        <f t="shared" si="9"/>
        <v>10</v>
      </c>
    </row>
    <row r="22" spans="1:43" s="1" customFormat="1" ht="12" customHeight="1" x14ac:dyDescent="0.25">
      <c r="A22" s="21">
        <v>13</v>
      </c>
      <c r="B22" s="22">
        <v>201306598</v>
      </c>
      <c r="C22" s="23" t="s">
        <v>36</v>
      </c>
      <c r="D22" s="26" t="s">
        <v>52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/>
      <c r="O22" s="18"/>
      <c r="P22" s="43">
        <f t="shared" si="0"/>
        <v>9</v>
      </c>
      <c r="Q22" s="44">
        <f t="shared" si="1"/>
        <v>0.9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43">
        <f t="shared" si="2"/>
        <v>0</v>
      </c>
      <c r="AC22" s="18">
        <v>10</v>
      </c>
      <c r="AD22" s="18">
        <v>10</v>
      </c>
      <c r="AE22" s="18">
        <v>10</v>
      </c>
      <c r="AF22" s="18">
        <v>10</v>
      </c>
      <c r="AG22" s="18">
        <v>6</v>
      </c>
      <c r="AH22" s="18"/>
      <c r="AI22" s="55">
        <v>8.25</v>
      </c>
      <c r="AJ22" s="56">
        <f t="shared" si="3"/>
        <v>8.25</v>
      </c>
      <c r="AK22" s="45">
        <f t="shared" si="4"/>
        <v>2.4750000000000001</v>
      </c>
      <c r="AL22" s="19"/>
      <c r="AM22" s="45">
        <f t="shared" si="5"/>
        <v>2.4000000000000004</v>
      </c>
      <c r="AN22" s="45">
        <f t="shared" si="6"/>
        <v>5</v>
      </c>
      <c r="AO22" s="46">
        <f t="shared" si="7"/>
        <v>0.9</v>
      </c>
      <c r="AP22" s="45">
        <f t="shared" si="8"/>
        <v>9.875</v>
      </c>
      <c r="AQ22" s="20">
        <f t="shared" si="9"/>
        <v>10</v>
      </c>
    </row>
    <row r="23" spans="1:43" s="1" customFormat="1" ht="12" customHeight="1" x14ac:dyDescent="0.25">
      <c r="A23" s="21">
        <v>14</v>
      </c>
      <c r="B23" s="22">
        <v>201349564</v>
      </c>
      <c r="C23" s="23" t="s">
        <v>37</v>
      </c>
      <c r="D23" s="26" t="s">
        <v>52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/>
      <c r="O23" s="18"/>
      <c r="P23" s="43">
        <f t="shared" si="0"/>
        <v>9</v>
      </c>
      <c r="Q23" s="44">
        <f t="shared" si="1"/>
        <v>0.9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43">
        <f t="shared" si="2"/>
        <v>0</v>
      </c>
      <c r="AC23" s="18">
        <v>0</v>
      </c>
      <c r="AD23" s="18">
        <v>10</v>
      </c>
      <c r="AE23" s="18">
        <v>10</v>
      </c>
      <c r="AF23" s="18">
        <v>10</v>
      </c>
      <c r="AG23" s="18">
        <v>4</v>
      </c>
      <c r="AH23" s="18"/>
      <c r="AI23" s="55">
        <v>6.5</v>
      </c>
      <c r="AJ23" s="56">
        <f t="shared" si="3"/>
        <v>6.5</v>
      </c>
      <c r="AK23" s="45">
        <f t="shared" si="4"/>
        <v>1.95</v>
      </c>
      <c r="AL23" s="19"/>
      <c r="AM23" s="45">
        <f t="shared" si="5"/>
        <v>1.6</v>
      </c>
      <c r="AN23" s="45">
        <f t="shared" si="6"/>
        <v>4.5</v>
      </c>
      <c r="AO23" s="46">
        <f t="shared" si="7"/>
        <v>0.9</v>
      </c>
      <c r="AP23" s="45">
        <f t="shared" si="8"/>
        <v>8.0500000000000007</v>
      </c>
      <c r="AQ23" s="20">
        <f t="shared" si="9"/>
        <v>8</v>
      </c>
    </row>
    <row r="24" spans="1:43" s="1" customFormat="1" ht="12" customHeight="1" x14ac:dyDescent="0.25">
      <c r="A24" s="21">
        <v>15</v>
      </c>
      <c r="B24" s="22">
        <v>201335699</v>
      </c>
      <c r="C24" s="23" t="s">
        <v>38</v>
      </c>
      <c r="D24" s="26" t="s">
        <v>53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/>
      <c r="O24" s="18"/>
      <c r="P24" s="43">
        <f t="shared" si="0"/>
        <v>9</v>
      </c>
      <c r="Q24" s="44">
        <f t="shared" si="1"/>
        <v>0.9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43">
        <f t="shared" si="2"/>
        <v>0</v>
      </c>
      <c r="AC24" s="18">
        <v>0</v>
      </c>
      <c r="AD24" s="18">
        <v>10</v>
      </c>
      <c r="AE24" s="18">
        <v>10</v>
      </c>
      <c r="AF24" s="18">
        <v>10</v>
      </c>
      <c r="AG24" s="18">
        <v>5</v>
      </c>
      <c r="AH24" s="18"/>
      <c r="AI24" s="55">
        <v>6.5</v>
      </c>
      <c r="AJ24" s="56">
        <f t="shared" si="3"/>
        <v>6.5</v>
      </c>
      <c r="AK24" s="45">
        <f t="shared" si="4"/>
        <v>1.95</v>
      </c>
      <c r="AL24" s="19"/>
      <c r="AM24" s="45">
        <f t="shared" si="5"/>
        <v>2</v>
      </c>
      <c r="AN24" s="45">
        <f t="shared" si="6"/>
        <v>4.5</v>
      </c>
      <c r="AO24" s="46">
        <f t="shared" si="7"/>
        <v>0.9</v>
      </c>
      <c r="AP24" s="45">
        <f t="shared" si="8"/>
        <v>8.4499999999999993</v>
      </c>
      <c r="AQ24" s="20">
        <f t="shared" si="9"/>
        <v>8</v>
      </c>
    </row>
    <row r="25" spans="1:43" s="1" customFormat="1" ht="12" customHeight="1" x14ac:dyDescent="0.25">
      <c r="A25" s="21">
        <v>16</v>
      </c>
      <c r="B25" s="22">
        <v>201343157</v>
      </c>
      <c r="C25" s="23" t="s">
        <v>39</v>
      </c>
      <c r="D25" s="26" t="s">
        <v>52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/>
      <c r="O25" s="18"/>
      <c r="P25" s="43">
        <f t="shared" si="0"/>
        <v>9</v>
      </c>
      <c r="Q25" s="44">
        <f t="shared" si="1"/>
        <v>0.9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43">
        <f t="shared" si="2"/>
        <v>0</v>
      </c>
      <c r="AC25" s="18">
        <v>8</v>
      </c>
      <c r="AD25" s="18">
        <v>10</v>
      </c>
      <c r="AE25" s="18">
        <v>10</v>
      </c>
      <c r="AF25" s="18">
        <v>10</v>
      </c>
      <c r="AG25" s="18">
        <v>6</v>
      </c>
      <c r="AH25" s="18"/>
      <c r="AI25" s="55">
        <v>6.5</v>
      </c>
      <c r="AJ25" s="56">
        <f t="shared" si="3"/>
        <v>6.5</v>
      </c>
      <c r="AK25" s="45">
        <f t="shared" si="4"/>
        <v>1.95</v>
      </c>
      <c r="AL25" s="19"/>
      <c r="AM25" s="45">
        <f t="shared" si="5"/>
        <v>2.4000000000000004</v>
      </c>
      <c r="AN25" s="45">
        <f t="shared" si="6"/>
        <v>4.9000000000000004</v>
      </c>
      <c r="AO25" s="46">
        <f t="shared" si="7"/>
        <v>0.9</v>
      </c>
      <c r="AP25" s="45">
        <f t="shared" si="8"/>
        <v>9.25</v>
      </c>
      <c r="AQ25" s="20">
        <f t="shared" si="9"/>
        <v>9</v>
      </c>
    </row>
    <row r="26" spans="1:43" s="1" customFormat="1" ht="12" customHeight="1" x14ac:dyDescent="0.25">
      <c r="A26" s="21">
        <v>17</v>
      </c>
      <c r="B26" s="22">
        <v>201328461</v>
      </c>
      <c r="C26" s="23" t="s">
        <v>40</v>
      </c>
      <c r="D26" s="26" t="s">
        <v>52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/>
      <c r="O26" s="18"/>
      <c r="P26" s="43">
        <f t="shared" si="0"/>
        <v>9</v>
      </c>
      <c r="Q26" s="44">
        <f t="shared" si="1"/>
        <v>0.9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43">
        <f t="shared" si="2"/>
        <v>0</v>
      </c>
      <c r="AC26" s="18">
        <v>0</v>
      </c>
      <c r="AD26" s="18">
        <v>10</v>
      </c>
      <c r="AE26" s="18">
        <v>10</v>
      </c>
      <c r="AF26" s="18">
        <v>10</v>
      </c>
      <c r="AG26" s="18">
        <v>5</v>
      </c>
      <c r="AH26" s="18"/>
      <c r="AI26" s="55">
        <v>7.75</v>
      </c>
      <c r="AJ26" s="56">
        <f t="shared" si="3"/>
        <v>7.75</v>
      </c>
      <c r="AK26" s="45">
        <f t="shared" si="4"/>
        <v>2.3249999999999997</v>
      </c>
      <c r="AL26" s="19"/>
      <c r="AM26" s="45">
        <f t="shared" si="5"/>
        <v>2</v>
      </c>
      <c r="AN26" s="45">
        <f t="shared" si="6"/>
        <v>4.5</v>
      </c>
      <c r="AO26" s="46">
        <f t="shared" si="7"/>
        <v>0.9</v>
      </c>
      <c r="AP26" s="45">
        <f t="shared" si="8"/>
        <v>8.8249999999999993</v>
      </c>
      <c r="AQ26" s="20">
        <f t="shared" si="9"/>
        <v>9</v>
      </c>
    </row>
    <row r="27" spans="1:43" s="1" customFormat="1" ht="12" customHeight="1" x14ac:dyDescent="0.25">
      <c r="A27" s="21">
        <v>18</v>
      </c>
      <c r="B27" s="22">
        <v>201310573</v>
      </c>
      <c r="C27" s="23" t="s">
        <v>41</v>
      </c>
      <c r="D27" s="26" t="s">
        <v>52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/>
      <c r="O27" s="18"/>
      <c r="P27" s="43">
        <f t="shared" si="0"/>
        <v>9</v>
      </c>
      <c r="Q27" s="44">
        <f t="shared" si="1"/>
        <v>0.9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43">
        <f t="shared" si="2"/>
        <v>0</v>
      </c>
      <c r="AC27" s="18">
        <v>0</v>
      </c>
      <c r="AD27" s="18">
        <v>10</v>
      </c>
      <c r="AE27" s="18">
        <v>10</v>
      </c>
      <c r="AF27" s="18">
        <v>10</v>
      </c>
      <c r="AG27" s="18">
        <v>5</v>
      </c>
      <c r="AH27" s="18"/>
      <c r="AI27" s="55">
        <v>5.25</v>
      </c>
      <c r="AJ27" s="56">
        <f t="shared" si="3"/>
        <v>5.25</v>
      </c>
      <c r="AK27" s="45">
        <f t="shared" si="4"/>
        <v>1.575</v>
      </c>
      <c r="AL27" s="19"/>
      <c r="AM27" s="45">
        <f t="shared" si="5"/>
        <v>2</v>
      </c>
      <c r="AN27" s="45">
        <f t="shared" si="6"/>
        <v>4.5</v>
      </c>
      <c r="AO27" s="46">
        <f t="shared" si="7"/>
        <v>0.9</v>
      </c>
      <c r="AP27" s="45">
        <f t="shared" si="8"/>
        <v>8.0749999999999993</v>
      </c>
      <c r="AQ27" s="20">
        <f t="shared" si="9"/>
        <v>8</v>
      </c>
    </row>
    <row r="28" spans="1:43" s="1" customFormat="1" ht="12" customHeight="1" x14ac:dyDescent="0.25">
      <c r="A28" s="21">
        <v>19</v>
      </c>
      <c r="B28" s="22">
        <v>201350630</v>
      </c>
      <c r="C28" s="23" t="s">
        <v>42</v>
      </c>
      <c r="D28" s="26" t="s">
        <v>53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/>
      <c r="O28" s="18"/>
      <c r="P28" s="43">
        <f t="shared" si="0"/>
        <v>9</v>
      </c>
      <c r="Q28" s="44">
        <f t="shared" si="1"/>
        <v>0.9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43">
        <f t="shared" si="2"/>
        <v>0</v>
      </c>
      <c r="AC28" s="18">
        <v>10</v>
      </c>
      <c r="AD28" s="18">
        <v>10</v>
      </c>
      <c r="AE28" s="18">
        <v>10</v>
      </c>
      <c r="AF28" s="18">
        <v>10</v>
      </c>
      <c r="AG28" s="18">
        <v>6</v>
      </c>
      <c r="AH28" s="18">
        <v>2</v>
      </c>
      <c r="AI28" s="55">
        <v>9.75</v>
      </c>
      <c r="AJ28" s="56">
        <f t="shared" si="3"/>
        <v>11.75</v>
      </c>
      <c r="AK28" s="45">
        <f t="shared" si="4"/>
        <v>3</v>
      </c>
      <c r="AL28" s="19"/>
      <c r="AM28" s="45">
        <f t="shared" si="5"/>
        <v>2.4000000000000004</v>
      </c>
      <c r="AN28" s="45">
        <f t="shared" si="6"/>
        <v>5</v>
      </c>
      <c r="AO28" s="46">
        <f t="shared" si="7"/>
        <v>0.9</v>
      </c>
      <c r="AP28" s="45">
        <f t="shared" si="8"/>
        <v>10.4</v>
      </c>
      <c r="AQ28" s="20">
        <f t="shared" si="9"/>
        <v>10</v>
      </c>
    </row>
    <row r="29" spans="1:43" s="1" customFormat="1" ht="12" customHeight="1" x14ac:dyDescent="0.25">
      <c r="A29" s="21">
        <v>20</v>
      </c>
      <c r="B29" s="22">
        <v>201323603</v>
      </c>
      <c r="C29" s="23" t="s">
        <v>43</v>
      </c>
      <c r="D29" s="26" t="s">
        <v>53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/>
      <c r="O29" s="18"/>
      <c r="P29" s="43">
        <f t="shared" si="0"/>
        <v>9</v>
      </c>
      <c r="Q29" s="44">
        <f t="shared" si="1"/>
        <v>0.9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43">
        <f t="shared" si="2"/>
        <v>0</v>
      </c>
      <c r="AC29" s="18">
        <v>8</v>
      </c>
      <c r="AD29" s="18">
        <v>10</v>
      </c>
      <c r="AE29" s="18">
        <v>10</v>
      </c>
      <c r="AF29" s="18">
        <v>10</v>
      </c>
      <c r="AG29" s="18">
        <v>3</v>
      </c>
      <c r="AH29" s="18">
        <v>1</v>
      </c>
      <c r="AI29" s="55">
        <v>5</v>
      </c>
      <c r="AJ29" s="56">
        <f t="shared" si="3"/>
        <v>6</v>
      </c>
      <c r="AK29" s="45">
        <f t="shared" si="4"/>
        <v>1.7999999999999998</v>
      </c>
      <c r="AL29" s="19"/>
      <c r="AM29" s="45">
        <f t="shared" si="5"/>
        <v>1.2000000000000002</v>
      </c>
      <c r="AN29" s="45">
        <f t="shared" si="6"/>
        <v>4.9000000000000004</v>
      </c>
      <c r="AO29" s="46">
        <f t="shared" si="7"/>
        <v>0.9</v>
      </c>
      <c r="AP29" s="45">
        <f t="shared" si="8"/>
        <v>7.9</v>
      </c>
      <c r="AQ29" s="20">
        <f t="shared" si="9"/>
        <v>8</v>
      </c>
    </row>
    <row r="30" spans="1:43" s="1" customFormat="1" ht="12" customHeight="1" x14ac:dyDescent="0.25">
      <c r="A30" s="21">
        <v>21</v>
      </c>
      <c r="B30" s="22">
        <v>201350405</v>
      </c>
      <c r="C30" s="23" t="s">
        <v>44</v>
      </c>
      <c r="D30" s="26" t="s">
        <v>53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/>
      <c r="O30" s="18"/>
      <c r="P30" s="43">
        <f t="shared" si="0"/>
        <v>9</v>
      </c>
      <c r="Q30" s="44">
        <f t="shared" si="1"/>
        <v>0.9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43">
        <f t="shared" si="2"/>
        <v>0</v>
      </c>
      <c r="AC30" s="18">
        <v>7</v>
      </c>
      <c r="AD30" s="18">
        <v>10</v>
      </c>
      <c r="AE30" s="18">
        <v>10</v>
      </c>
      <c r="AF30" s="18">
        <v>10</v>
      </c>
      <c r="AG30" s="18">
        <v>4</v>
      </c>
      <c r="AH30" s="18">
        <v>1</v>
      </c>
      <c r="AI30" s="55">
        <v>7.25</v>
      </c>
      <c r="AJ30" s="56">
        <f t="shared" si="3"/>
        <v>8.25</v>
      </c>
      <c r="AK30" s="45">
        <f t="shared" si="4"/>
        <v>2.4750000000000001</v>
      </c>
      <c r="AL30" s="19"/>
      <c r="AM30" s="45">
        <f t="shared" si="5"/>
        <v>1.6</v>
      </c>
      <c r="AN30" s="45">
        <f t="shared" si="6"/>
        <v>4.8499999999999996</v>
      </c>
      <c r="AO30" s="46">
        <f t="shared" si="7"/>
        <v>0.9</v>
      </c>
      <c r="AP30" s="45">
        <f t="shared" si="8"/>
        <v>8.9250000000000007</v>
      </c>
      <c r="AQ30" s="20">
        <f t="shared" si="9"/>
        <v>9</v>
      </c>
    </row>
    <row r="31" spans="1:43" s="1" customFormat="1" ht="12" customHeight="1" x14ac:dyDescent="0.25">
      <c r="A31" s="21">
        <v>22</v>
      </c>
      <c r="B31" s="22">
        <v>201304252</v>
      </c>
      <c r="C31" s="23" t="s">
        <v>45</v>
      </c>
      <c r="D31" s="26" t="s">
        <v>52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/>
      <c r="O31" s="18"/>
      <c r="P31" s="43">
        <f t="shared" si="0"/>
        <v>9</v>
      </c>
      <c r="Q31" s="44">
        <f t="shared" si="1"/>
        <v>0.9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43">
        <f t="shared" si="2"/>
        <v>0</v>
      </c>
      <c r="AC31" s="18">
        <v>0</v>
      </c>
      <c r="AD31" s="18">
        <v>10</v>
      </c>
      <c r="AE31" s="18">
        <v>10</v>
      </c>
      <c r="AF31" s="18">
        <v>10</v>
      </c>
      <c r="AG31" s="18">
        <v>6</v>
      </c>
      <c r="AH31" s="18">
        <v>2</v>
      </c>
      <c r="AI31" s="55">
        <v>9.5</v>
      </c>
      <c r="AJ31" s="56">
        <f t="shared" si="3"/>
        <v>11.5</v>
      </c>
      <c r="AK31" s="45">
        <f t="shared" si="4"/>
        <v>3</v>
      </c>
      <c r="AL31" s="19"/>
      <c r="AM31" s="45">
        <f t="shared" si="5"/>
        <v>2.4000000000000004</v>
      </c>
      <c r="AN31" s="45">
        <f t="shared" si="6"/>
        <v>4.5</v>
      </c>
      <c r="AO31" s="46">
        <f t="shared" si="7"/>
        <v>0.9</v>
      </c>
      <c r="AP31" s="45">
        <f t="shared" si="8"/>
        <v>9.9</v>
      </c>
      <c r="AQ31" s="20">
        <f t="shared" si="9"/>
        <v>10</v>
      </c>
    </row>
    <row r="32" spans="1:43" s="1" customFormat="1" ht="12" customHeight="1" x14ac:dyDescent="0.25">
      <c r="A32" s="21">
        <v>23</v>
      </c>
      <c r="B32" s="22">
        <v>201309052</v>
      </c>
      <c r="C32" s="23" t="s">
        <v>46</v>
      </c>
      <c r="D32" s="26" t="s">
        <v>53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/>
      <c r="O32" s="18"/>
      <c r="P32" s="43">
        <f t="shared" si="0"/>
        <v>9</v>
      </c>
      <c r="Q32" s="44">
        <f t="shared" si="1"/>
        <v>0.9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43">
        <f t="shared" si="2"/>
        <v>0</v>
      </c>
      <c r="AC32" s="18">
        <v>0</v>
      </c>
      <c r="AD32" s="18">
        <v>10</v>
      </c>
      <c r="AE32" s="18">
        <v>10</v>
      </c>
      <c r="AF32" s="18">
        <v>10</v>
      </c>
      <c r="AG32" s="18">
        <v>5</v>
      </c>
      <c r="AH32" s="18">
        <v>2</v>
      </c>
      <c r="AI32" s="55">
        <v>7.75</v>
      </c>
      <c r="AJ32" s="56">
        <f t="shared" si="3"/>
        <v>9.75</v>
      </c>
      <c r="AK32" s="45">
        <f t="shared" si="4"/>
        <v>2.9249999999999998</v>
      </c>
      <c r="AL32" s="19"/>
      <c r="AM32" s="45">
        <f t="shared" si="5"/>
        <v>2</v>
      </c>
      <c r="AN32" s="45">
        <f t="shared" si="6"/>
        <v>4.5</v>
      </c>
      <c r="AO32" s="46">
        <f t="shared" si="7"/>
        <v>0.9</v>
      </c>
      <c r="AP32" s="45">
        <f t="shared" si="8"/>
        <v>9.4250000000000007</v>
      </c>
      <c r="AQ32" s="20">
        <f t="shared" si="9"/>
        <v>9</v>
      </c>
    </row>
    <row r="33" spans="1:43" s="1" customFormat="1" ht="12" customHeight="1" x14ac:dyDescent="0.25">
      <c r="A33" s="21">
        <v>24</v>
      </c>
      <c r="B33" s="22">
        <v>201350981</v>
      </c>
      <c r="C33" s="23" t="s">
        <v>47</v>
      </c>
      <c r="D33" s="26" t="s">
        <v>52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/>
      <c r="O33" s="18"/>
      <c r="P33" s="43">
        <f t="shared" si="0"/>
        <v>9</v>
      </c>
      <c r="Q33" s="44">
        <f t="shared" si="1"/>
        <v>0.9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43">
        <f t="shared" si="2"/>
        <v>0</v>
      </c>
      <c r="AC33" s="18">
        <v>10</v>
      </c>
      <c r="AD33" s="18">
        <v>10</v>
      </c>
      <c r="AE33" s="18">
        <v>10</v>
      </c>
      <c r="AF33" s="18">
        <v>10</v>
      </c>
      <c r="AG33" s="18">
        <v>4</v>
      </c>
      <c r="AH33" s="18"/>
      <c r="AI33" s="55">
        <v>7.25</v>
      </c>
      <c r="AJ33" s="56">
        <f t="shared" si="3"/>
        <v>7.25</v>
      </c>
      <c r="AK33" s="45">
        <f t="shared" si="4"/>
        <v>2.1749999999999998</v>
      </c>
      <c r="AL33" s="19"/>
      <c r="AM33" s="45">
        <f t="shared" si="5"/>
        <v>1.6</v>
      </c>
      <c r="AN33" s="45">
        <f t="shared" si="6"/>
        <v>5</v>
      </c>
      <c r="AO33" s="46">
        <f t="shared" si="7"/>
        <v>0.9</v>
      </c>
      <c r="AP33" s="45">
        <f t="shared" si="8"/>
        <v>8.7750000000000004</v>
      </c>
      <c r="AQ33" s="20">
        <f t="shared" si="9"/>
        <v>9</v>
      </c>
    </row>
    <row r="34" spans="1:43" s="1" customFormat="1" ht="12" customHeight="1" x14ac:dyDescent="0.25">
      <c r="A34" s="21">
        <v>25</v>
      </c>
      <c r="B34" s="22">
        <v>201351143</v>
      </c>
      <c r="C34" s="23" t="s">
        <v>48</v>
      </c>
      <c r="D34" s="26" t="s">
        <v>52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/>
      <c r="O34" s="18"/>
      <c r="P34" s="43">
        <f t="shared" si="0"/>
        <v>9</v>
      </c>
      <c r="Q34" s="44">
        <f t="shared" si="1"/>
        <v>0.9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43">
        <f t="shared" si="2"/>
        <v>0</v>
      </c>
      <c r="AC34" s="18">
        <v>3</v>
      </c>
      <c r="AD34" s="18">
        <v>0</v>
      </c>
      <c r="AE34" s="18">
        <v>10</v>
      </c>
      <c r="AF34" s="18">
        <v>10</v>
      </c>
      <c r="AG34" s="18">
        <v>1</v>
      </c>
      <c r="AH34" s="18"/>
      <c r="AI34" s="55">
        <v>4.25</v>
      </c>
      <c r="AJ34" s="56">
        <f t="shared" si="3"/>
        <v>4.25</v>
      </c>
      <c r="AK34" s="45">
        <f t="shared" si="4"/>
        <v>1.2749999999999999</v>
      </c>
      <c r="AL34" s="19"/>
      <c r="AM34" s="45">
        <f t="shared" si="5"/>
        <v>0.4</v>
      </c>
      <c r="AN34" s="45">
        <f t="shared" si="6"/>
        <v>3.65</v>
      </c>
      <c r="AO34" s="46">
        <f t="shared" si="7"/>
        <v>0.9</v>
      </c>
      <c r="AP34" s="45">
        <f t="shared" si="8"/>
        <v>5.3249999999999993</v>
      </c>
      <c r="AQ34" s="20">
        <f t="shared" si="9"/>
        <v>5</v>
      </c>
    </row>
    <row r="35" spans="1:43" s="1" customFormat="1" ht="12" customHeight="1" x14ac:dyDescent="0.25">
      <c r="A35" s="21">
        <v>26</v>
      </c>
      <c r="B35" s="22">
        <v>201328761</v>
      </c>
      <c r="C35" s="23" t="s">
        <v>49</v>
      </c>
      <c r="D35" s="26" t="s">
        <v>52</v>
      </c>
      <c r="E35" s="18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/>
      <c r="O35" s="18"/>
      <c r="P35" s="43">
        <f t="shared" si="0"/>
        <v>9</v>
      </c>
      <c r="Q35" s="44">
        <f t="shared" si="1"/>
        <v>0.9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43">
        <f t="shared" si="2"/>
        <v>0</v>
      </c>
      <c r="AC35" s="18">
        <v>10</v>
      </c>
      <c r="AD35" s="18">
        <v>10</v>
      </c>
      <c r="AE35" s="18">
        <v>10</v>
      </c>
      <c r="AF35" s="18">
        <v>10</v>
      </c>
      <c r="AG35" s="18">
        <v>5</v>
      </c>
      <c r="AH35" s="18"/>
      <c r="AI35" s="55">
        <v>7.5</v>
      </c>
      <c r="AJ35" s="56">
        <f t="shared" si="3"/>
        <v>7.5</v>
      </c>
      <c r="AK35" s="45">
        <f t="shared" si="4"/>
        <v>2.25</v>
      </c>
      <c r="AL35" s="19"/>
      <c r="AM35" s="45">
        <f t="shared" si="5"/>
        <v>2</v>
      </c>
      <c r="AN35" s="45">
        <f t="shared" si="6"/>
        <v>5</v>
      </c>
      <c r="AO35" s="46">
        <f t="shared" si="7"/>
        <v>0.9</v>
      </c>
      <c r="AP35" s="45">
        <f t="shared" si="8"/>
        <v>9.25</v>
      </c>
      <c r="AQ35" s="20">
        <f t="shared" si="9"/>
        <v>9</v>
      </c>
    </row>
    <row r="36" spans="1:43" s="1" customFormat="1" ht="12" customHeight="1" x14ac:dyDescent="0.25">
      <c r="A36" s="21">
        <v>27</v>
      </c>
      <c r="B36" s="22">
        <v>201300792</v>
      </c>
      <c r="C36" s="23" t="s">
        <v>50</v>
      </c>
      <c r="D36" s="26" t="s">
        <v>52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/>
      <c r="O36" s="18"/>
      <c r="P36" s="43">
        <f t="shared" si="0"/>
        <v>9</v>
      </c>
      <c r="Q36" s="44">
        <f t="shared" si="1"/>
        <v>0.9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43">
        <f t="shared" si="2"/>
        <v>0</v>
      </c>
      <c r="AC36" s="18">
        <v>8</v>
      </c>
      <c r="AD36" s="18">
        <v>10</v>
      </c>
      <c r="AE36" s="18">
        <v>10</v>
      </c>
      <c r="AF36" s="18">
        <v>10</v>
      </c>
      <c r="AG36" s="18">
        <v>5</v>
      </c>
      <c r="AH36" s="18"/>
      <c r="AI36" s="55">
        <v>5.25</v>
      </c>
      <c r="AJ36" s="56">
        <f t="shared" si="3"/>
        <v>5.25</v>
      </c>
      <c r="AK36" s="45">
        <f t="shared" si="4"/>
        <v>1.575</v>
      </c>
      <c r="AL36" s="19"/>
      <c r="AM36" s="45">
        <f t="shared" si="5"/>
        <v>2</v>
      </c>
      <c r="AN36" s="45">
        <f t="shared" si="6"/>
        <v>4.9000000000000004</v>
      </c>
      <c r="AO36" s="46">
        <f t="shared" si="7"/>
        <v>0.9</v>
      </c>
      <c r="AP36" s="45">
        <f t="shared" si="8"/>
        <v>8.4750000000000014</v>
      </c>
      <c r="AQ36" s="20">
        <f t="shared" si="9"/>
        <v>8</v>
      </c>
    </row>
    <row r="37" spans="1:43" s="1" customFormat="1" ht="12" customHeight="1" x14ac:dyDescent="0.25">
      <c r="A37" s="21">
        <v>28</v>
      </c>
      <c r="B37" s="22">
        <v>201308307</v>
      </c>
      <c r="C37" s="23" t="s">
        <v>51</v>
      </c>
      <c r="D37" s="26" t="s">
        <v>53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/>
      <c r="O37" s="18"/>
      <c r="P37" s="43">
        <f t="shared" si="0"/>
        <v>9</v>
      </c>
      <c r="Q37" s="44">
        <f t="shared" si="1"/>
        <v>0.9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43">
        <f t="shared" si="2"/>
        <v>0</v>
      </c>
      <c r="AC37" s="18">
        <v>7</v>
      </c>
      <c r="AD37" s="18">
        <v>10</v>
      </c>
      <c r="AE37" s="18">
        <v>10</v>
      </c>
      <c r="AF37" s="18">
        <v>10</v>
      </c>
      <c r="AG37" s="18">
        <v>3</v>
      </c>
      <c r="AH37" s="18"/>
      <c r="AI37" s="55">
        <v>6</v>
      </c>
      <c r="AJ37" s="56">
        <f t="shared" si="3"/>
        <v>6</v>
      </c>
      <c r="AK37" s="45">
        <f t="shared" si="4"/>
        <v>1.7999999999999998</v>
      </c>
      <c r="AL37" s="19"/>
      <c r="AM37" s="45">
        <f t="shared" si="5"/>
        <v>1.2000000000000002</v>
      </c>
      <c r="AN37" s="45">
        <f t="shared" si="6"/>
        <v>4.8499999999999996</v>
      </c>
      <c r="AO37" s="46">
        <f t="shared" si="7"/>
        <v>0.9</v>
      </c>
      <c r="AP37" s="45">
        <f t="shared" si="8"/>
        <v>7.85</v>
      </c>
      <c r="AQ37" s="20">
        <f t="shared" si="9"/>
        <v>8</v>
      </c>
    </row>
  </sheetData>
  <mergeCells count="17">
    <mergeCell ref="E8:N8"/>
    <mergeCell ref="O8:Q8"/>
    <mergeCell ref="R8:AB8"/>
    <mergeCell ref="AC8:AF8"/>
    <mergeCell ref="A1:AQ1"/>
    <mergeCell ref="D4:E4"/>
    <mergeCell ref="D5:E5"/>
    <mergeCell ref="D6:E6"/>
    <mergeCell ref="D3:I3"/>
    <mergeCell ref="K4:T4"/>
    <mergeCell ref="K5:T5"/>
    <mergeCell ref="K6:T6"/>
    <mergeCell ref="F4:J4"/>
    <mergeCell ref="F5:J5"/>
    <mergeCell ref="F6:J6"/>
    <mergeCell ref="U3:AQ7"/>
    <mergeCell ref="U2:AQ2"/>
  </mergeCells>
  <conditionalFormatting sqref="AQ10:AQ37">
    <cfRule type="cellIs" dxfId="2" priority="1" operator="lessThan">
      <formula>6</formula>
    </cfRule>
  </conditionalFormatting>
  <pageMargins left="0.19685039370078741" right="0.19685039370078741" top="0.39370078740157483" bottom="0.39370078740157483" header="0.51181102362204722" footer="0.51181102362204722"/>
  <pageSetup paperSize="5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" sqref="A2"/>
    </sheetView>
  </sheetViews>
  <sheetFormatPr baseColWidth="10" defaultRowHeight="15" x14ac:dyDescent="0.25"/>
  <cols>
    <col min="1" max="1" width="3.5703125" bestFit="1" customWidth="1"/>
    <col min="2" max="2" width="10" bestFit="1" customWidth="1"/>
    <col min="3" max="3" width="38.85546875" bestFit="1" customWidth="1"/>
  </cols>
  <sheetData>
    <row r="1" spans="1:9" x14ac:dyDescent="0.25">
      <c r="A1" s="70" t="s">
        <v>78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48" t="s">
        <v>69</v>
      </c>
      <c r="B2" s="48" t="s">
        <v>1</v>
      </c>
      <c r="C2" s="48" t="s">
        <v>2</v>
      </c>
      <c r="D2" s="48" t="s">
        <v>70</v>
      </c>
      <c r="E2" s="48" t="s">
        <v>71</v>
      </c>
      <c r="F2" s="48" t="s">
        <v>72</v>
      </c>
      <c r="G2" s="48" t="s">
        <v>73</v>
      </c>
      <c r="H2" s="48" t="s">
        <v>74</v>
      </c>
      <c r="I2" s="48" t="s">
        <v>75</v>
      </c>
    </row>
    <row r="3" spans="1:9" x14ac:dyDescent="0.25">
      <c r="A3" s="47">
        <f>'bimestre 1'!A10</f>
        <v>1</v>
      </c>
      <c r="B3" s="47">
        <f>'bimestre 1'!B10</f>
        <v>201302771</v>
      </c>
      <c r="C3" s="47" t="str">
        <f>'bimestre 1'!C10</f>
        <v>AGUILAR REYES ARIADNA</v>
      </c>
      <c r="D3" s="49">
        <f>'bimestre 1'!AQ10</f>
        <v>9</v>
      </c>
      <c r="E3" s="50"/>
      <c r="F3" s="50"/>
      <c r="G3" s="50"/>
      <c r="H3" s="49">
        <f>SUM(D3:G3)</f>
        <v>9</v>
      </c>
      <c r="I3" s="49">
        <f>AVERAGE(D3:G3)</f>
        <v>9</v>
      </c>
    </row>
    <row r="4" spans="1:9" x14ac:dyDescent="0.25">
      <c r="A4" s="47">
        <f>'bimestre 1'!A11</f>
        <v>2</v>
      </c>
      <c r="B4" s="47">
        <f>'bimestre 1'!B11</f>
        <v>201349665</v>
      </c>
      <c r="C4" s="47" t="str">
        <f>'bimestre 1'!C11</f>
        <v>ARCOS RAMIREZ JOSE PEDRO</v>
      </c>
      <c r="D4" s="49">
        <f>'bimestre 1'!AQ11</f>
        <v>8</v>
      </c>
      <c r="E4" s="50"/>
      <c r="F4" s="50"/>
      <c r="G4" s="50"/>
      <c r="H4" s="49">
        <f t="shared" ref="H4:H30" si="0">SUM(D4:G4)</f>
        <v>8</v>
      </c>
      <c r="I4" s="49">
        <f t="shared" ref="I4:I30" si="1">AVERAGE(D4:G4)</f>
        <v>8</v>
      </c>
    </row>
    <row r="5" spans="1:9" x14ac:dyDescent="0.25">
      <c r="A5" s="47">
        <f>'bimestre 1'!A12</f>
        <v>3</v>
      </c>
      <c r="B5" s="47">
        <f>'bimestre 1'!B12</f>
        <v>201322978</v>
      </c>
      <c r="C5" s="47" t="str">
        <f>'bimestre 1'!C12</f>
        <v>BAROJAS GARCIA MARIA JOSE</v>
      </c>
      <c r="D5" s="49">
        <f>'bimestre 1'!AQ12</f>
        <v>9</v>
      </c>
      <c r="E5" s="50"/>
      <c r="F5" s="50"/>
      <c r="G5" s="50"/>
      <c r="H5" s="49">
        <f t="shared" si="0"/>
        <v>9</v>
      </c>
      <c r="I5" s="49">
        <f t="shared" si="1"/>
        <v>9</v>
      </c>
    </row>
    <row r="6" spans="1:9" x14ac:dyDescent="0.25">
      <c r="A6" s="47">
        <f>'bimestre 1'!A13</f>
        <v>4</v>
      </c>
      <c r="B6" s="47">
        <f>'bimestre 1'!B13</f>
        <v>201300127</v>
      </c>
      <c r="C6" s="47" t="str">
        <f>'bimestre 1'!C13</f>
        <v>BAUTISTA MORALES VICTOR BRANDON</v>
      </c>
      <c r="D6" s="49">
        <f>'bimestre 1'!AQ13</f>
        <v>9</v>
      </c>
      <c r="E6" s="50"/>
      <c r="F6" s="50"/>
      <c r="G6" s="50"/>
      <c r="H6" s="49">
        <f t="shared" si="0"/>
        <v>9</v>
      </c>
      <c r="I6" s="49">
        <f t="shared" si="1"/>
        <v>9</v>
      </c>
    </row>
    <row r="7" spans="1:9" x14ac:dyDescent="0.25">
      <c r="A7" s="47">
        <f>'bimestre 1'!A14</f>
        <v>5</v>
      </c>
      <c r="B7" s="47">
        <f>'bimestre 1'!B14</f>
        <v>201328023</v>
      </c>
      <c r="C7" s="47" t="str">
        <f>'bimestre 1'!C14</f>
        <v>CARDONA GONZALEZ MIDBAR ALEJANDRO</v>
      </c>
      <c r="D7" s="49">
        <f>'bimestre 1'!AQ14</f>
        <v>8</v>
      </c>
      <c r="E7" s="50"/>
      <c r="F7" s="50"/>
      <c r="G7" s="50"/>
      <c r="H7" s="49">
        <f t="shared" si="0"/>
        <v>8</v>
      </c>
      <c r="I7" s="49">
        <f t="shared" si="1"/>
        <v>8</v>
      </c>
    </row>
    <row r="8" spans="1:9" x14ac:dyDescent="0.25">
      <c r="A8" s="47">
        <f>'bimestre 1'!A15</f>
        <v>6</v>
      </c>
      <c r="B8" s="47">
        <f>'bimestre 1'!B15</f>
        <v>201319706</v>
      </c>
      <c r="C8" s="47" t="str">
        <f>'bimestre 1'!C15</f>
        <v>CESIN PERALTA DANIELA</v>
      </c>
      <c r="D8" s="49">
        <f>'bimestre 1'!AQ15</f>
        <v>9</v>
      </c>
      <c r="E8" s="50"/>
      <c r="F8" s="50"/>
      <c r="G8" s="50"/>
      <c r="H8" s="49">
        <f t="shared" si="0"/>
        <v>9</v>
      </c>
      <c r="I8" s="49">
        <f t="shared" si="1"/>
        <v>9</v>
      </c>
    </row>
    <row r="9" spans="1:9" x14ac:dyDescent="0.25">
      <c r="A9" s="47">
        <f>'bimestre 1'!A16</f>
        <v>7</v>
      </c>
      <c r="B9" s="47">
        <f>'bimestre 1'!B16</f>
        <v>201312395</v>
      </c>
      <c r="C9" s="47" t="str">
        <f>'bimestre 1'!C16</f>
        <v>DOMINGUEZ DE JERONIMO ITZAYANA</v>
      </c>
      <c r="D9" s="49">
        <f>'bimestre 1'!AQ16</f>
        <v>8</v>
      </c>
      <c r="E9" s="50"/>
      <c r="F9" s="50"/>
      <c r="G9" s="50"/>
      <c r="H9" s="49">
        <f t="shared" si="0"/>
        <v>8</v>
      </c>
      <c r="I9" s="49">
        <f t="shared" si="1"/>
        <v>8</v>
      </c>
    </row>
    <row r="10" spans="1:9" x14ac:dyDescent="0.25">
      <c r="A10" s="47">
        <f>'bimestre 1'!A17</f>
        <v>8</v>
      </c>
      <c r="B10" s="47">
        <f>'bimestre 1'!B17</f>
        <v>201349833</v>
      </c>
      <c r="C10" s="47" t="str">
        <f>'bimestre 1'!C17</f>
        <v>ENRIQUEZ MENDOZA VERONICA</v>
      </c>
      <c r="D10" s="49">
        <f>'bimestre 1'!AQ17</f>
        <v>0</v>
      </c>
      <c r="E10" s="50"/>
      <c r="F10" s="50"/>
      <c r="G10" s="50"/>
      <c r="H10" s="49">
        <f t="shared" si="0"/>
        <v>0</v>
      </c>
      <c r="I10" s="49">
        <f t="shared" si="1"/>
        <v>0</v>
      </c>
    </row>
    <row r="11" spans="1:9" x14ac:dyDescent="0.25">
      <c r="A11" s="47">
        <f>'bimestre 1'!A18</f>
        <v>9</v>
      </c>
      <c r="B11" s="47">
        <f>'bimestre 1'!B18</f>
        <v>201348236</v>
      </c>
      <c r="C11" s="47" t="str">
        <f>'bimestre 1'!C18</f>
        <v>GALICIA BAUTISTA ERICK ISRAEL</v>
      </c>
      <c r="D11" s="49">
        <f>'bimestre 1'!AQ18</f>
        <v>10</v>
      </c>
      <c r="E11" s="50"/>
      <c r="F11" s="50"/>
      <c r="G11" s="50"/>
      <c r="H11" s="49">
        <f t="shared" si="0"/>
        <v>10</v>
      </c>
      <c r="I11" s="49">
        <f t="shared" si="1"/>
        <v>10</v>
      </c>
    </row>
    <row r="12" spans="1:9" x14ac:dyDescent="0.25">
      <c r="A12" s="47">
        <f>'bimestre 1'!A19</f>
        <v>10</v>
      </c>
      <c r="B12" s="47">
        <f>'bimestre 1'!B19</f>
        <v>201301531</v>
      </c>
      <c r="C12" s="47" t="str">
        <f>'bimestre 1'!C19</f>
        <v>GARCIA AGUILAR CARLOS LAEL</v>
      </c>
      <c r="D12" s="49">
        <f>'bimestre 1'!AQ19</f>
        <v>9</v>
      </c>
      <c r="E12" s="50"/>
      <c r="F12" s="50"/>
      <c r="G12" s="50"/>
      <c r="H12" s="49">
        <f t="shared" si="0"/>
        <v>9</v>
      </c>
      <c r="I12" s="49">
        <f t="shared" si="1"/>
        <v>9</v>
      </c>
    </row>
    <row r="13" spans="1:9" x14ac:dyDescent="0.25">
      <c r="A13" s="47">
        <f>'bimestre 1'!A20</f>
        <v>11</v>
      </c>
      <c r="B13" s="47">
        <f>'bimestre 1'!B20</f>
        <v>201314071</v>
      </c>
      <c r="C13" s="47" t="str">
        <f>'bimestre 1'!C20</f>
        <v>GONZALEZ CASTRO ALEXA</v>
      </c>
      <c r="D13" s="49">
        <f>'bimestre 1'!AQ20</f>
        <v>9</v>
      </c>
      <c r="E13" s="50"/>
      <c r="F13" s="50"/>
      <c r="G13" s="50"/>
      <c r="H13" s="49">
        <f t="shared" si="0"/>
        <v>9</v>
      </c>
      <c r="I13" s="49">
        <f t="shared" si="1"/>
        <v>9</v>
      </c>
    </row>
    <row r="14" spans="1:9" x14ac:dyDescent="0.25">
      <c r="A14" s="47">
        <f>'bimestre 1'!A21</f>
        <v>12</v>
      </c>
      <c r="B14" s="47">
        <f>'bimestre 1'!B21</f>
        <v>201350183</v>
      </c>
      <c r="C14" s="47" t="str">
        <f>'bimestre 1'!C21</f>
        <v>HERNANDEZ CASIANO MARLEN TADE</v>
      </c>
      <c r="D14" s="49">
        <f>'bimestre 1'!AQ21</f>
        <v>10</v>
      </c>
      <c r="E14" s="50"/>
      <c r="F14" s="50"/>
      <c r="G14" s="50"/>
      <c r="H14" s="49">
        <f t="shared" si="0"/>
        <v>10</v>
      </c>
      <c r="I14" s="49">
        <f t="shared" si="1"/>
        <v>10</v>
      </c>
    </row>
    <row r="15" spans="1:9" x14ac:dyDescent="0.25">
      <c r="A15" s="47">
        <f>'bimestre 1'!A22</f>
        <v>13</v>
      </c>
      <c r="B15" s="47">
        <f>'bimestre 1'!B22</f>
        <v>201306598</v>
      </c>
      <c r="C15" s="47" t="str">
        <f>'bimestre 1'!C22</f>
        <v>HERNANDEZ DE JULIAN MONSERRAT</v>
      </c>
      <c r="D15" s="49">
        <f>'bimestre 1'!AQ22</f>
        <v>10</v>
      </c>
      <c r="E15" s="50"/>
      <c r="F15" s="50"/>
      <c r="G15" s="50"/>
      <c r="H15" s="49">
        <f t="shared" si="0"/>
        <v>10</v>
      </c>
      <c r="I15" s="49">
        <f t="shared" si="1"/>
        <v>10</v>
      </c>
    </row>
    <row r="16" spans="1:9" x14ac:dyDescent="0.25">
      <c r="A16" s="47">
        <f>'bimestre 1'!A23</f>
        <v>14</v>
      </c>
      <c r="B16" s="47">
        <f>'bimestre 1'!B23</f>
        <v>201349564</v>
      </c>
      <c r="C16" s="47" t="str">
        <f>'bimestre 1'!C23</f>
        <v>HERNANDEZ SANTIAGO KARLA</v>
      </c>
      <c r="D16" s="49">
        <f>'bimestre 1'!AQ23</f>
        <v>8</v>
      </c>
      <c r="E16" s="50"/>
      <c r="F16" s="50"/>
      <c r="G16" s="50"/>
      <c r="H16" s="49">
        <f t="shared" si="0"/>
        <v>8</v>
      </c>
      <c r="I16" s="49">
        <f t="shared" si="1"/>
        <v>8</v>
      </c>
    </row>
    <row r="17" spans="1:9" x14ac:dyDescent="0.25">
      <c r="A17" s="47">
        <f>'bimestre 1'!A24</f>
        <v>15</v>
      </c>
      <c r="B17" s="47">
        <f>'bimestre 1'!B24</f>
        <v>201335699</v>
      </c>
      <c r="C17" s="47" t="str">
        <f>'bimestre 1'!C24</f>
        <v>JUAREZ MEDINA ERICK DANIEL</v>
      </c>
      <c r="D17" s="49">
        <f>'bimestre 1'!AQ24</f>
        <v>8</v>
      </c>
      <c r="E17" s="50"/>
      <c r="F17" s="50"/>
      <c r="G17" s="50"/>
      <c r="H17" s="49">
        <f t="shared" si="0"/>
        <v>8</v>
      </c>
      <c r="I17" s="49">
        <f t="shared" si="1"/>
        <v>8</v>
      </c>
    </row>
    <row r="18" spans="1:9" x14ac:dyDescent="0.25">
      <c r="A18" s="47">
        <f>'bimestre 1'!A25</f>
        <v>16</v>
      </c>
      <c r="B18" s="47">
        <f>'bimestre 1'!B25</f>
        <v>201343157</v>
      </c>
      <c r="C18" s="47" t="str">
        <f>'bimestre 1'!C25</f>
        <v>MENDEZ MARTINEZ ANDREA ADALI</v>
      </c>
      <c r="D18" s="49">
        <f>'bimestre 1'!AQ25</f>
        <v>9</v>
      </c>
      <c r="E18" s="50"/>
      <c r="F18" s="50"/>
      <c r="G18" s="50"/>
      <c r="H18" s="49">
        <f t="shared" si="0"/>
        <v>9</v>
      </c>
      <c r="I18" s="49">
        <f t="shared" si="1"/>
        <v>9</v>
      </c>
    </row>
    <row r="19" spans="1:9" x14ac:dyDescent="0.25">
      <c r="A19" s="47">
        <f>'bimestre 1'!A26</f>
        <v>17</v>
      </c>
      <c r="B19" s="47">
        <f>'bimestre 1'!B26</f>
        <v>201328461</v>
      </c>
      <c r="C19" s="47" t="str">
        <f>'bimestre 1'!C26</f>
        <v>MENDOZA COLULA JAQUELINE</v>
      </c>
      <c r="D19" s="49">
        <f>'bimestre 1'!AQ26</f>
        <v>9</v>
      </c>
      <c r="E19" s="50"/>
      <c r="F19" s="50"/>
      <c r="G19" s="50"/>
      <c r="H19" s="49">
        <f t="shared" si="0"/>
        <v>9</v>
      </c>
      <c r="I19" s="49">
        <f t="shared" si="1"/>
        <v>9</v>
      </c>
    </row>
    <row r="20" spans="1:9" x14ac:dyDescent="0.25">
      <c r="A20" s="47">
        <f>'bimestre 1'!A27</f>
        <v>18</v>
      </c>
      <c r="B20" s="47">
        <f>'bimestre 1'!B27</f>
        <v>201310573</v>
      </c>
      <c r="C20" s="47" t="str">
        <f>'bimestre 1'!C27</f>
        <v>MORA LIMA IVONNE</v>
      </c>
      <c r="D20" s="49">
        <f>'bimestre 1'!AQ27</f>
        <v>8</v>
      </c>
      <c r="E20" s="50"/>
      <c r="F20" s="50"/>
      <c r="G20" s="50"/>
      <c r="H20" s="49">
        <f t="shared" si="0"/>
        <v>8</v>
      </c>
      <c r="I20" s="49">
        <f t="shared" si="1"/>
        <v>8</v>
      </c>
    </row>
    <row r="21" spans="1:9" x14ac:dyDescent="0.25">
      <c r="A21" s="47">
        <f>'bimestre 1'!A28</f>
        <v>19</v>
      </c>
      <c r="B21" s="47">
        <f>'bimestre 1'!B28</f>
        <v>201350630</v>
      </c>
      <c r="C21" s="47" t="str">
        <f>'bimestre 1'!C28</f>
        <v>PEREZ CASIANO JUAN DAVID</v>
      </c>
      <c r="D21" s="49">
        <f>'bimestre 1'!AQ28</f>
        <v>10</v>
      </c>
      <c r="E21" s="50"/>
      <c r="F21" s="50"/>
      <c r="G21" s="50"/>
      <c r="H21" s="49">
        <f t="shared" si="0"/>
        <v>10</v>
      </c>
      <c r="I21" s="49">
        <f t="shared" si="1"/>
        <v>10</v>
      </c>
    </row>
    <row r="22" spans="1:9" x14ac:dyDescent="0.25">
      <c r="A22" s="47">
        <f>'bimestre 1'!A29</f>
        <v>20</v>
      </c>
      <c r="B22" s="47">
        <f>'bimestre 1'!B29</f>
        <v>201323603</v>
      </c>
      <c r="C22" s="47" t="str">
        <f>'bimestre 1'!C29</f>
        <v>RAMOS ROJAS ERICK ARTURO</v>
      </c>
      <c r="D22" s="49">
        <f>'bimestre 1'!AQ29</f>
        <v>8</v>
      </c>
      <c r="E22" s="50"/>
      <c r="F22" s="50"/>
      <c r="G22" s="50"/>
      <c r="H22" s="49">
        <f t="shared" si="0"/>
        <v>8</v>
      </c>
      <c r="I22" s="49">
        <f t="shared" si="1"/>
        <v>8</v>
      </c>
    </row>
    <row r="23" spans="1:9" x14ac:dyDescent="0.25">
      <c r="A23" s="47">
        <f>'bimestre 1'!A30</f>
        <v>21</v>
      </c>
      <c r="B23" s="47">
        <f>'bimestre 1'!B30</f>
        <v>201350405</v>
      </c>
      <c r="C23" s="47" t="str">
        <f>'bimestre 1'!C30</f>
        <v>RENDON PEREZ JOSE EMMANUEL</v>
      </c>
      <c r="D23" s="49">
        <f>'bimestre 1'!AQ30</f>
        <v>9</v>
      </c>
      <c r="E23" s="50"/>
      <c r="F23" s="50"/>
      <c r="G23" s="50"/>
      <c r="H23" s="49">
        <f t="shared" si="0"/>
        <v>9</v>
      </c>
      <c r="I23" s="49">
        <f t="shared" si="1"/>
        <v>9</v>
      </c>
    </row>
    <row r="24" spans="1:9" x14ac:dyDescent="0.25">
      <c r="A24" s="47">
        <f>'bimestre 1'!A31</f>
        <v>22</v>
      </c>
      <c r="B24" s="47">
        <f>'bimestre 1'!B31</f>
        <v>201304252</v>
      </c>
      <c r="C24" s="47" t="str">
        <f>'bimestre 1'!C31</f>
        <v>REYES BRINGAS GUADALUPE NATIVIDAD</v>
      </c>
      <c r="D24" s="49">
        <f>'bimestre 1'!AQ31</f>
        <v>10</v>
      </c>
      <c r="E24" s="50"/>
      <c r="F24" s="50"/>
      <c r="G24" s="50"/>
      <c r="H24" s="49">
        <f t="shared" si="0"/>
        <v>10</v>
      </c>
      <c r="I24" s="49">
        <f t="shared" si="1"/>
        <v>10</v>
      </c>
    </row>
    <row r="25" spans="1:9" x14ac:dyDescent="0.25">
      <c r="A25" s="47">
        <f>'bimestre 1'!A32</f>
        <v>23</v>
      </c>
      <c r="B25" s="47">
        <f>'bimestre 1'!B32</f>
        <v>201309052</v>
      </c>
      <c r="C25" s="47" t="str">
        <f>'bimestre 1'!C32</f>
        <v>SAMPEDRO HERNANDEZ ESTEBAN</v>
      </c>
      <c r="D25" s="49">
        <f>'bimestre 1'!AQ32</f>
        <v>9</v>
      </c>
      <c r="E25" s="50"/>
      <c r="F25" s="50"/>
      <c r="G25" s="50"/>
      <c r="H25" s="49">
        <f t="shared" si="0"/>
        <v>9</v>
      </c>
      <c r="I25" s="49">
        <f t="shared" si="1"/>
        <v>9</v>
      </c>
    </row>
    <row r="26" spans="1:9" x14ac:dyDescent="0.25">
      <c r="A26" s="47">
        <f>'bimestre 1'!A33</f>
        <v>24</v>
      </c>
      <c r="B26" s="47">
        <f>'bimestre 1'!B33</f>
        <v>201350981</v>
      </c>
      <c r="C26" s="47" t="str">
        <f>'bimestre 1'!C33</f>
        <v>SANCHEZ DOMINGUEZ MARIA PAOLA</v>
      </c>
      <c r="D26" s="49">
        <f>'bimestre 1'!AQ33</f>
        <v>9</v>
      </c>
      <c r="E26" s="50"/>
      <c r="F26" s="50"/>
      <c r="G26" s="50"/>
      <c r="H26" s="49">
        <f t="shared" si="0"/>
        <v>9</v>
      </c>
      <c r="I26" s="49">
        <f t="shared" si="1"/>
        <v>9</v>
      </c>
    </row>
    <row r="27" spans="1:9" x14ac:dyDescent="0.25">
      <c r="A27" s="47">
        <f>'bimestre 1'!A34</f>
        <v>25</v>
      </c>
      <c r="B27" s="47">
        <f>'bimestre 1'!B34</f>
        <v>201351143</v>
      </c>
      <c r="C27" s="47" t="str">
        <f>'bimestre 1'!C34</f>
        <v>SANCHEZ GONZALEZ LIZETH AMALIA</v>
      </c>
      <c r="D27" s="49">
        <f>'bimestre 1'!AQ34</f>
        <v>5</v>
      </c>
      <c r="E27" s="50"/>
      <c r="F27" s="50"/>
      <c r="G27" s="50"/>
      <c r="H27" s="49">
        <f t="shared" si="0"/>
        <v>5</v>
      </c>
      <c r="I27" s="49">
        <f t="shared" si="1"/>
        <v>5</v>
      </c>
    </row>
    <row r="28" spans="1:9" x14ac:dyDescent="0.25">
      <c r="A28" s="47">
        <f>'bimestre 1'!A35</f>
        <v>26</v>
      </c>
      <c r="B28" s="47">
        <f>'bimestre 1'!B35</f>
        <v>201328761</v>
      </c>
      <c r="C28" s="47" t="str">
        <f>'bimestre 1'!C35</f>
        <v>VAZQUEZ GARCIA MIRIAM ALINE</v>
      </c>
      <c r="D28" s="49">
        <f>'bimestre 1'!AQ35</f>
        <v>9</v>
      </c>
      <c r="E28" s="50"/>
      <c r="F28" s="50"/>
      <c r="G28" s="50"/>
      <c r="H28" s="49">
        <f t="shared" si="0"/>
        <v>9</v>
      </c>
      <c r="I28" s="49">
        <f t="shared" si="1"/>
        <v>9</v>
      </c>
    </row>
    <row r="29" spans="1:9" x14ac:dyDescent="0.25">
      <c r="A29" s="47">
        <f>'bimestre 1'!A36</f>
        <v>27</v>
      </c>
      <c r="B29" s="47">
        <f>'bimestre 1'!B36</f>
        <v>201300792</v>
      </c>
      <c r="C29" s="47" t="str">
        <f>'bimestre 1'!C36</f>
        <v>VAZQUEZ JIMENEZ MICHELLE</v>
      </c>
      <c r="D29" s="49">
        <f>'bimestre 1'!AQ36</f>
        <v>8</v>
      </c>
      <c r="E29" s="50"/>
      <c r="F29" s="50"/>
      <c r="G29" s="50"/>
      <c r="H29" s="49">
        <f t="shared" si="0"/>
        <v>8</v>
      </c>
      <c r="I29" s="49">
        <f t="shared" si="1"/>
        <v>8</v>
      </c>
    </row>
    <row r="30" spans="1:9" x14ac:dyDescent="0.25">
      <c r="A30" s="47">
        <f>'bimestre 1'!A37</f>
        <v>28</v>
      </c>
      <c r="B30" s="47">
        <f>'bimestre 1'!B37</f>
        <v>201308307</v>
      </c>
      <c r="C30" s="47" t="str">
        <f>'bimestre 1'!C37</f>
        <v>ZACAULA MANZUR LORENZO</v>
      </c>
      <c r="D30" s="49">
        <f>'bimestre 1'!AQ37</f>
        <v>8</v>
      </c>
      <c r="E30" s="50"/>
      <c r="F30" s="50"/>
      <c r="G30" s="50"/>
      <c r="H30" s="49">
        <f t="shared" si="0"/>
        <v>8</v>
      </c>
      <c r="I30" s="49">
        <f t="shared" si="1"/>
        <v>8</v>
      </c>
    </row>
    <row r="31" spans="1:9" x14ac:dyDescent="0.25">
      <c r="A31" s="53"/>
      <c r="B31" s="53"/>
      <c r="C31" s="53" t="s">
        <v>76</v>
      </c>
      <c r="D31" s="54">
        <f>AVERAGE(D3:D30)</f>
        <v>8.3928571428571423</v>
      </c>
      <c r="E31" s="54" t="e">
        <f t="shared" ref="E31:I31" si="2">AVERAGE(E3:E30)</f>
        <v>#DIV/0!</v>
      </c>
      <c r="F31" s="54" t="e">
        <f t="shared" si="2"/>
        <v>#DIV/0!</v>
      </c>
      <c r="G31" s="54" t="e">
        <f t="shared" si="2"/>
        <v>#DIV/0!</v>
      </c>
      <c r="H31" s="54"/>
      <c r="I31" s="54">
        <f t="shared" si="2"/>
        <v>8.3928571428571423</v>
      </c>
    </row>
    <row r="32" spans="1:9" x14ac:dyDescent="0.25">
      <c r="C32" s="51" t="s">
        <v>77</v>
      </c>
      <c r="D32" s="52">
        <f>AVERAGE(D3:D9,D11:D30)</f>
        <v>8.7037037037037042</v>
      </c>
      <c r="E32" s="52" t="e">
        <f t="shared" ref="E32:I32" si="3">AVERAGE(E3:E9,E11:E30)</f>
        <v>#DIV/0!</v>
      </c>
      <c r="F32" s="52" t="e">
        <f t="shared" si="3"/>
        <v>#DIV/0!</v>
      </c>
      <c r="G32" s="52" t="e">
        <f t="shared" si="3"/>
        <v>#DIV/0!</v>
      </c>
      <c r="H32" s="52"/>
      <c r="I32" s="52">
        <f t="shared" si="3"/>
        <v>8.7037037037037042</v>
      </c>
    </row>
  </sheetData>
  <mergeCells count="1">
    <mergeCell ref="A1:I1"/>
  </mergeCells>
  <conditionalFormatting sqref="D3:G30 I3:I30">
    <cfRule type="cellIs" dxfId="1" priority="2" operator="lessThan">
      <formula>6</formula>
    </cfRule>
  </conditionalFormatting>
  <conditionalFormatting sqref="H3:H30">
    <cfRule type="cellIs" dxfId="0" priority="1" operator="lessThan">
      <formula>24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bimestre 1</vt:lpstr>
      <vt:lpstr>promedios</vt:lpstr>
      <vt:lpstr>'bimestre 1'!Área_de_impresión</vt:lpstr>
    </vt:vector>
  </TitlesOfParts>
  <Company>BUAP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sielc</dc:creator>
  <cp:lastModifiedBy>estrella</cp:lastModifiedBy>
  <cp:lastPrinted>2014-06-25T23:47:29Z</cp:lastPrinted>
  <dcterms:created xsi:type="dcterms:W3CDTF">2011-10-25T22:15:15Z</dcterms:created>
  <dcterms:modified xsi:type="dcterms:W3CDTF">2014-10-08T13:17:20Z</dcterms:modified>
</cp:coreProperties>
</file>