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240" windowWidth="12000" windowHeight="5385" firstSheet="1" activeTab="2"/>
  </bookViews>
  <sheets>
    <sheet name="bimestre 1" sheetId="9" r:id="rId1"/>
    <sheet name="bimestre 2" sheetId="11" r:id="rId2"/>
    <sheet name="bimestre 3" sheetId="12" r:id="rId3"/>
    <sheet name="promedios" sheetId="10" r:id="rId4"/>
  </sheets>
  <definedNames>
    <definedName name="_xlnm._FilterDatabase" localSheetId="0" hidden="1">'bimestre 1'!$A$1:$AN$36</definedName>
    <definedName name="_xlnm._FilterDatabase" localSheetId="1" hidden="1">'bimestre 2'!$A$1:$AJ$36</definedName>
    <definedName name="_xlnm._FilterDatabase" localSheetId="2" hidden="1">'bimestre 3'!$A$1:$AG$36</definedName>
    <definedName name="_xlnm.Print_Area" localSheetId="0">'bimestre 1'!$A$1:$AN$36</definedName>
    <definedName name="_xlnm.Print_Area" localSheetId="1">'bimestre 2'!$A$1:$AJ$36</definedName>
    <definedName name="_xlnm.Print_Area" localSheetId="2">'bimestre 3'!$A$1:$AG$36</definedName>
  </definedNames>
  <calcPr calcId="145621"/>
</workbook>
</file>

<file path=xl/calcChain.xml><?xml version="1.0" encoding="utf-8"?>
<calcChain xmlns="http://schemas.openxmlformats.org/spreadsheetml/2006/main">
  <c r="F4" i="10" l="1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" i="10"/>
  <c r="AC11" i="12" l="1"/>
  <c r="AC12" i="12"/>
  <c r="AC13" i="12"/>
  <c r="AC14" i="12"/>
  <c r="AC15" i="12"/>
  <c r="AC16" i="12"/>
  <c r="AC17" i="12"/>
  <c r="AC18" i="12"/>
  <c r="AC19" i="12"/>
  <c r="AC20" i="12"/>
  <c r="AC21" i="12"/>
  <c r="AC22" i="12"/>
  <c r="AC23" i="12"/>
  <c r="AC24" i="12"/>
  <c r="AC25" i="12"/>
  <c r="AC26" i="12"/>
  <c r="AC27" i="12"/>
  <c r="AC28" i="12"/>
  <c r="AC29" i="12"/>
  <c r="AC30" i="12"/>
  <c r="AC31" i="12"/>
  <c r="AC32" i="12"/>
  <c r="AC33" i="12"/>
  <c r="AC34" i="12"/>
  <c r="AC35" i="12"/>
  <c r="AC36" i="12"/>
  <c r="X11" i="12"/>
  <c r="AD11" i="12" s="1"/>
  <c r="X12" i="12"/>
  <c r="AD12" i="12" s="1"/>
  <c r="X13" i="12"/>
  <c r="AD13" i="12" s="1"/>
  <c r="X14" i="12"/>
  <c r="AD14" i="12" s="1"/>
  <c r="X15" i="12"/>
  <c r="AD15" i="12" s="1"/>
  <c r="X16" i="12"/>
  <c r="AD16" i="12" s="1"/>
  <c r="X17" i="12"/>
  <c r="AD17" i="12" s="1"/>
  <c r="X18" i="12"/>
  <c r="AD18" i="12" s="1"/>
  <c r="X19" i="12"/>
  <c r="AD19" i="12" s="1"/>
  <c r="X20" i="12"/>
  <c r="AD20" i="12" s="1"/>
  <c r="X21" i="12"/>
  <c r="AD21" i="12" s="1"/>
  <c r="X22" i="12"/>
  <c r="AD22" i="12" s="1"/>
  <c r="X23" i="12"/>
  <c r="AD23" i="12" s="1"/>
  <c r="X24" i="12"/>
  <c r="AD24" i="12" s="1"/>
  <c r="X25" i="12"/>
  <c r="AD25" i="12" s="1"/>
  <c r="X26" i="12"/>
  <c r="AD26" i="12" s="1"/>
  <c r="X27" i="12"/>
  <c r="AD27" i="12" s="1"/>
  <c r="X28" i="12"/>
  <c r="AD28" i="12" s="1"/>
  <c r="X29" i="12"/>
  <c r="AD29" i="12" s="1"/>
  <c r="X30" i="12"/>
  <c r="AD30" i="12" s="1"/>
  <c r="X31" i="12"/>
  <c r="AD31" i="12" s="1"/>
  <c r="X32" i="12"/>
  <c r="AD32" i="12" s="1"/>
  <c r="X33" i="12"/>
  <c r="AD33" i="12" s="1"/>
  <c r="X34" i="12"/>
  <c r="AD34" i="12" s="1"/>
  <c r="X35" i="12"/>
  <c r="AD35" i="12" s="1"/>
  <c r="X36" i="12"/>
  <c r="AD36" i="12" s="1"/>
  <c r="X10" i="12"/>
  <c r="AD10" i="12" s="1"/>
  <c r="N24" i="12"/>
  <c r="O24" i="12" s="1"/>
  <c r="AA24" i="12"/>
  <c r="AB24" i="12" s="1"/>
  <c r="N25" i="12"/>
  <c r="O25" i="12" s="1"/>
  <c r="AA25" i="12"/>
  <c r="AB25" i="12" s="1"/>
  <c r="N26" i="12"/>
  <c r="O26" i="12" s="1"/>
  <c r="AA26" i="12"/>
  <c r="AB26" i="12" s="1"/>
  <c r="N27" i="12"/>
  <c r="O27" i="12" s="1"/>
  <c r="AA27" i="12"/>
  <c r="AB27" i="12" s="1"/>
  <c r="N28" i="12"/>
  <c r="O28" i="12" s="1"/>
  <c r="AA28" i="12"/>
  <c r="AB28" i="12" s="1"/>
  <c r="N29" i="12"/>
  <c r="O29" i="12" s="1"/>
  <c r="AA29" i="12"/>
  <c r="AB29" i="12" s="1"/>
  <c r="N30" i="12"/>
  <c r="O30" i="12"/>
  <c r="P30" i="12"/>
  <c r="AE30" i="12" s="1"/>
  <c r="AA30" i="12"/>
  <c r="AB30" i="12"/>
  <c r="N31" i="12"/>
  <c r="O31" i="12"/>
  <c r="P31" i="12"/>
  <c r="AE31" i="12" s="1"/>
  <c r="AA31" i="12"/>
  <c r="AB31" i="12"/>
  <c r="N32" i="12"/>
  <c r="O32" i="12" s="1"/>
  <c r="AA32" i="12"/>
  <c r="AB32" i="12" s="1"/>
  <c r="N33" i="12"/>
  <c r="O33" i="12" s="1"/>
  <c r="AA33" i="12"/>
  <c r="AB33" i="12" s="1"/>
  <c r="N34" i="12"/>
  <c r="O34" i="12" s="1"/>
  <c r="AA34" i="12"/>
  <c r="AB34" i="12" s="1"/>
  <c r="N35" i="12"/>
  <c r="O35" i="12" s="1"/>
  <c r="AA35" i="12"/>
  <c r="AB35" i="12" s="1"/>
  <c r="N36" i="12"/>
  <c r="O36" i="12" s="1"/>
  <c r="AA36" i="12"/>
  <c r="AB36" i="12" s="1"/>
  <c r="AA23" i="12"/>
  <c r="AB23" i="12" s="1"/>
  <c r="N23" i="12"/>
  <c r="P23" i="12" s="1"/>
  <c r="AE23" i="12" s="1"/>
  <c r="AA22" i="12"/>
  <c r="AB22" i="12" s="1"/>
  <c r="N22" i="12"/>
  <c r="P22" i="12" s="1"/>
  <c r="AE22" i="12" s="1"/>
  <c r="AA21" i="12"/>
  <c r="AB21" i="12" s="1"/>
  <c r="N21" i="12"/>
  <c r="O21" i="12" s="1"/>
  <c r="AA20" i="12"/>
  <c r="AB20" i="12" s="1"/>
  <c r="N20" i="12"/>
  <c r="P20" i="12" s="1"/>
  <c r="AE20" i="12" s="1"/>
  <c r="AA19" i="12"/>
  <c r="AB19" i="12" s="1"/>
  <c r="N19" i="12"/>
  <c r="P19" i="12" s="1"/>
  <c r="AE19" i="12" s="1"/>
  <c r="AA18" i="12"/>
  <c r="AB18" i="12" s="1"/>
  <c r="N18" i="12"/>
  <c r="P18" i="12" s="1"/>
  <c r="AE18" i="12" s="1"/>
  <c r="AA17" i="12"/>
  <c r="AB17" i="12" s="1"/>
  <c r="N17" i="12"/>
  <c r="O17" i="12" s="1"/>
  <c r="AA16" i="12"/>
  <c r="AB16" i="12" s="1"/>
  <c r="N16" i="12"/>
  <c r="P16" i="12" s="1"/>
  <c r="AE16" i="12" s="1"/>
  <c r="AA15" i="12"/>
  <c r="AB15" i="12" s="1"/>
  <c r="N15" i="12"/>
  <c r="P15" i="12" s="1"/>
  <c r="AE15" i="12" s="1"/>
  <c r="AA14" i="12"/>
  <c r="AB14" i="12" s="1"/>
  <c r="N14" i="12"/>
  <c r="P14" i="12" s="1"/>
  <c r="AE14" i="12" s="1"/>
  <c r="AA13" i="12"/>
  <c r="AB13" i="12" s="1"/>
  <c r="N13" i="12"/>
  <c r="O13" i="12" s="1"/>
  <c r="AA12" i="12"/>
  <c r="AB12" i="12" s="1"/>
  <c r="N12" i="12"/>
  <c r="P12" i="12" s="1"/>
  <c r="AE12" i="12" s="1"/>
  <c r="AA11" i="12"/>
  <c r="AB11" i="12" s="1"/>
  <c r="N11" i="12"/>
  <c r="O11" i="12" s="1"/>
  <c r="AC10" i="12"/>
  <c r="AA10" i="12"/>
  <c r="AB10" i="12" s="1"/>
  <c r="N10" i="12"/>
  <c r="P10" i="12" s="1"/>
  <c r="AE10" i="12" s="1"/>
  <c r="J5" i="12"/>
  <c r="AF26" i="12" l="1"/>
  <c r="AG26" i="12" s="1"/>
  <c r="AF30" i="12"/>
  <c r="AG30" i="12" s="1"/>
  <c r="AF34" i="12"/>
  <c r="AG34" i="12" s="1"/>
  <c r="AF29" i="12"/>
  <c r="AG29" i="12" s="1"/>
  <c r="AF24" i="12"/>
  <c r="AG24" i="12" s="1"/>
  <c r="AF36" i="12"/>
  <c r="AG36" i="12" s="1"/>
  <c r="AF35" i="12"/>
  <c r="AG35" i="12" s="1"/>
  <c r="P35" i="12"/>
  <c r="AE35" i="12" s="1"/>
  <c r="AF28" i="12"/>
  <c r="AG28" i="12" s="1"/>
  <c r="AF27" i="12"/>
  <c r="AG27" i="12" s="1"/>
  <c r="P27" i="12"/>
  <c r="AE27" i="12" s="1"/>
  <c r="P34" i="12"/>
  <c r="AE34" i="12" s="1"/>
  <c r="P26" i="12"/>
  <c r="AE26" i="12" s="1"/>
  <c r="P24" i="12"/>
  <c r="AE24" i="12" s="1"/>
  <c r="AF33" i="12"/>
  <c r="AG33" i="12" s="1"/>
  <c r="AF32" i="12"/>
  <c r="AG32" i="12" s="1"/>
  <c r="AF31" i="12"/>
  <c r="AG31" i="12" s="1"/>
  <c r="AF25" i="12"/>
  <c r="AG25" i="12" s="1"/>
  <c r="P36" i="12"/>
  <c r="AE36" i="12" s="1"/>
  <c r="P32" i="12"/>
  <c r="AE32" i="12" s="1"/>
  <c r="P28" i="12"/>
  <c r="AE28" i="12" s="1"/>
  <c r="P33" i="12"/>
  <c r="AE33" i="12" s="1"/>
  <c r="P29" i="12"/>
  <c r="AE29" i="12" s="1"/>
  <c r="P25" i="12"/>
  <c r="AE25" i="12" s="1"/>
  <c r="AF12" i="12"/>
  <c r="AG12" i="12" s="1"/>
  <c r="AF16" i="12"/>
  <c r="AG16" i="12" s="1"/>
  <c r="AF20" i="12"/>
  <c r="AG20" i="12" s="1"/>
  <c r="P13" i="12"/>
  <c r="AE13" i="12" s="1"/>
  <c r="P17" i="12"/>
  <c r="AE17" i="12" s="1"/>
  <c r="P21" i="12"/>
  <c r="AE21" i="12" s="1"/>
  <c r="O12" i="12"/>
  <c r="O16" i="12"/>
  <c r="O20" i="12"/>
  <c r="AF10" i="12"/>
  <c r="AG10" i="12" s="1"/>
  <c r="AF11" i="12"/>
  <c r="AG11" i="12" s="1"/>
  <c r="AF13" i="12"/>
  <c r="AG13" i="12" s="1"/>
  <c r="AF14" i="12"/>
  <c r="AG14" i="12" s="1"/>
  <c r="AF15" i="12"/>
  <c r="AG15" i="12" s="1"/>
  <c r="AF17" i="12"/>
  <c r="AG17" i="12" s="1"/>
  <c r="AF18" i="12"/>
  <c r="AG18" i="12" s="1"/>
  <c r="AF19" i="12"/>
  <c r="AG19" i="12" s="1"/>
  <c r="AF21" i="12"/>
  <c r="AG21" i="12" s="1"/>
  <c r="AF22" i="12"/>
  <c r="AG22" i="12" s="1"/>
  <c r="AF23" i="12"/>
  <c r="AG23" i="12" s="1"/>
  <c r="O15" i="12"/>
  <c r="O19" i="12"/>
  <c r="O23" i="12"/>
  <c r="O10" i="12"/>
  <c r="P11" i="12"/>
  <c r="AE11" i="12" s="1"/>
  <c r="O14" i="12"/>
  <c r="O18" i="12"/>
  <c r="O22" i="12"/>
  <c r="C7" i="12" l="1"/>
  <c r="AD11" i="11" l="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10" i="11"/>
  <c r="AG10" i="11" l="1"/>
  <c r="AE10" i="11"/>
  <c r="AE11" i="11" l="1"/>
  <c r="AE12" i="11"/>
  <c r="AE13" i="11"/>
  <c r="AE14" i="11"/>
  <c r="AE15" i="11"/>
  <c r="AE17" i="11"/>
  <c r="AE18" i="11"/>
  <c r="AE19" i="11"/>
  <c r="AE20" i="11"/>
  <c r="AE21" i="11"/>
  <c r="AE22" i="11"/>
  <c r="AE23" i="11"/>
  <c r="AE24" i="11"/>
  <c r="AE25" i="11"/>
  <c r="AE26" i="11"/>
  <c r="AE28" i="11"/>
  <c r="AE29" i="11"/>
  <c r="AE31" i="11"/>
  <c r="AE32" i="11"/>
  <c r="AE33" i="11"/>
  <c r="AE34" i="11"/>
  <c r="AE36" i="11"/>
  <c r="N26" i="11"/>
  <c r="O26" i="11" s="1"/>
  <c r="AG26" i="11"/>
  <c r="N27" i="11"/>
  <c r="P27" i="11" s="1"/>
  <c r="AH27" i="11" s="1"/>
  <c r="AE27" i="11"/>
  <c r="AG27" i="11"/>
  <c r="N28" i="11"/>
  <c r="O28" i="11" s="1"/>
  <c r="P28" i="11"/>
  <c r="AH28" i="11" s="1"/>
  <c r="AG28" i="11"/>
  <c r="N29" i="11"/>
  <c r="P29" i="11" s="1"/>
  <c r="AH29" i="11" s="1"/>
  <c r="AG29" i="11"/>
  <c r="N30" i="11"/>
  <c r="O30" i="11" s="1"/>
  <c r="P30" i="11"/>
  <c r="AH30" i="11" s="1"/>
  <c r="AE30" i="11"/>
  <c r="AG30" i="11"/>
  <c r="N31" i="11"/>
  <c r="O31" i="11" s="1"/>
  <c r="AG31" i="11"/>
  <c r="N32" i="11"/>
  <c r="P32" i="11" s="1"/>
  <c r="AH32" i="11" s="1"/>
  <c r="AG32" i="11"/>
  <c r="N33" i="11"/>
  <c r="O33" i="11" s="1"/>
  <c r="AG33" i="11"/>
  <c r="N34" i="11"/>
  <c r="P34" i="11" s="1"/>
  <c r="AH34" i="11" s="1"/>
  <c r="AG34" i="11"/>
  <c r="N35" i="11"/>
  <c r="O35" i="11" s="1"/>
  <c r="AE35" i="11"/>
  <c r="AG35" i="11"/>
  <c r="N36" i="11"/>
  <c r="O36" i="11" s="1"/>
  <c r="P36" i="11"/>
  <c r="AH36" i="11" s="1"/>
  <c r="AG36" i="11"/>
  <c r="AG25" i="11"/>
  <c r="N25" i="11"/>
  <c r="O25" i="11" s="1"/>
  <c r="AG24" i="11"/>
  <c r="N24" i="11"/>
  <c r="P24" i="11" s="1"/>
  <c r="AH24" i="11" s="1"/>
  <c r="AG23" i="11"/>
  <c r="N23" i="11"/>
  <c r="O23" i="11" s="1"/>
  <c r="AG22" i="11"/>
  <c r="N22" i="11"/>
  <c r="P22" i="11" s="1"/>
  <c r="AH22" i="11" s="1"/>
  <c r="AG21" i="11"/>
  <c r="N21" i="11"/>
  <c r="P21" i="11" s="1"/>
  <c r="AH21" i="11" s="1"/>
  <c r="AG20" i="11"/>
  <c r="N20" i="11"/>
  <c r="P20" i="11" s="1"/>
  <c r="AH20" i="11" s="1"/>
  <c r="AG19" i="11"/>
  <c r="N19" i="11"/>
  <c r="O19" i="11" s="1"/>
  <c r="AG18" i="11"/>
  <c r="N18" i="11"/>
  <c r="P18" i="11" s="1"/>
  <c r="AH18" i="11" s="1"/>
  <c r="AG17" i="11"/>
  <c r="N17" i="11"/>
  <c r="P17" i="11" s="1"/>
  <c r="AH17" i="11" s="1"/>
  <c r="AG16" i="11"/>
  <c r="AE16" i="11"/>
  <c r="N16" i="11"/>
  <c r="P16" i="11" s="1"/>
  <c r="AH16" i="11" s="1"/>
  <c r="AG15" i="11"/>
  <c r="N15" i="11"/>
  <c r="O15" i="11" s="1"/>
  <c r="AG14" i="11"/>
  <c r="N14" i="11"/>
  <c r="P14" i="11" s="1"/>
  <c r="AH14" i="11" s="1"/>
  <c r="AG13" i="11"/>
  <c r="N13" i="11"/>
  <c r="P13" i="11" s="1"/>
  <c r="AH13" i="11" s="1"/>
  <c r="AG12" i="11"/>
  <c r="N12" i="11"/>
  <c r="P12" i="11" s="1"/>
  <c r="AH12" i="11" s="1"/>
  <c r="AG11" i="11"/>
  <c r="N11" i="11"/>
  <c r="P11" i="11" s="1"/>
  <c r="AH11" i="11" s="1"/>
  <c r="N10" i="11"/>
  <c r="P10" i="11" s="1"/>
  <c r="AH10" i="11" s="1"/>
  <c r="J5" i="11"/>
  <c r="C7" i="11"/>
  <c r="O34" i="11" l="1"/>
  <c r="O32" i="11"/>
  <c r="P19" i="11"/>
  <c r="AH19" i="11" s="1"/>
  <c r="O17" i="11"/>
  <c r="AF25" i="11"/>
  <c r="AF10" i="11"/>
  <c r="AI10" i="11" s="1"/>
  <c r="AJ10" i="11" s="1"/>
  <c r="AF35" i="11"/>
  <c r="AI35" i="11" s="1"/>
  <c r="AJ35" i="11" s="1"/>
  <c r="E28" i="10" s="1"/>
  <c r="AF34" i="11"/>
  <c r="AI34" i="11" s="1"/>
  <c r="AJ34" i="11" s="1"/>
  <c r="E27" i="10" s="1"/>
  <c r="AF32" i="11"/>
  <c r="AF31" i="11"/>
  <c r="AI31" i="11" s="1"/>
  <c r="AJ31" i="11" s="1"/>
  <c r="E24" i="10" s="1"/>
  <c r="AF30" i="11"/>
  <c r="AF33" i="11"/>
  <c r="AI33" i="11" s="1"/>
  <c r="AJ33" i="11" s="1"/>
  <c r="E26" i="10" s="1"/>
  <c r="AF28" i="11"/>
  <c r="AI28" i="11" s="1"/>
  <c r="AJ28" i="11" s="1"/>
  <c r="E21" i="10" s="1"/>
  <c r="AF29" i="11"/>
  <c r="AI29" i="11" s="1"/>
  <c r="AJ29" i="11" s="1"/>
  <c r="E22" i="10" s="1"/>
  <c r="AF27" i="11"/>
  <c r="AI27" i="11" s="1"/>
  <c r="AJ27" i="11" s="1"/>
  <c r="E20" i="10" s="1"/>
  <c r="AF26" i="11"/>
  <c r="AI26" i="11" s="1"/>
  <c r="AJ26" i="11" s="1"/>
  <c r="E19" i="10" s="1"/>
  <c r="AF36" i="11"/>
  <c r="AI36" i="11" s="1"/>
  <c r="AJ36" i="11" s="1"/>
  <c r="E29" i="10" s="1"/>
  <c r="O11" i="11"/>
  <c r="P25" i="11"/>
  <c r="AH25" i="11" s="1"/>
  <c r="P26" i="11"/>
  <c r="AH26" i="11" s="1"/>
  <c r="AI30" i="11"/>
  <c r="AJ30" i="11" s="1"/>
  <c r="E23" i="10" s="1"/>
  <c r="AI32" i="11"/>
  <c r="AJ32" i="11" s="1"/>
  <c r="E25" i="10" s="1"/>
  <c r="P35" i="11"/>
  <c r="AH35" i="11" s="1"/>
  <c r="P33" i="11"/>
  <c r="AH33" i="11" s="1"/>
  <c r="P31" i="11"/>
  <c r="AH31" i="11" s="1"/>
  <c r="O29" i="11"/>
  <c r="O27" i="11"/>
  <c r="O13" i="11"/>
  <c r="P15" i="11"/>
  <c r="AH15" i="11" s="1"/>
  <c r="P23" i="11"/>
  <c r="AH23" i="11" s="1"/>
  <c r="O21" i="11"/>
  <c r="AI25" i="11"/>
  <c r="AJ25" i="11" s="1"/>
  <c r="E18" i="10" s="1"/>
  <c r="O10" i="11"/>
  <c r="O12" i="11"/>
  <c r="AF12" i="11"/>
  <c r="AI12" i="11" s="1"/>
  <c r="AJ12" i="11" s="1"/>
  <c r="E5" i="10" s="1"/>
  <c r="O14" i="11"/>
  <c r="AF14" i="11"/>
  <c r="AI14" i="11" s="1"/>
  <c r="AJ14" i="11" s="1"/>
  <c r="E7" i="10" s="1"/>
  <c r="O16" i="11"/>
  <c r="AF16" i="11"/>
  <c r="AI16" i="11" s="1"/>
  <c r="AJ16" i="11" s="1"/>
  <c r="E9" i="10" s="1"/>
  <c r="O18" i="11"/>
  <c r="AF18" i="11"/>
  <c r="AI18" i="11" s="1"/>
  <c r="AJ18" i="11" s="1"/>
  <c r="E11" i="10" s="1"/>
  <c r="O20" i="11"/>
  <c r="AF20" i="11"/>
  <c r="AI20" i="11" s="1"/>
  <c r="AJ20" i="11" s="1"/>
  <c r="E13" i="10" s="1"/>
  <c r="O22" i="11"/>
  <c r="AF22" i="11"/>
  <c r="AI22" i="11" s="1"/>
  <c r="AJ22" i="11" s="1"/>
  <c r="E15" i="10" s="1"/>
  <c r="O24" i="11"/>
  <c r="AF24" i="11"/>
  <c r="AI24" i="11" s="1"/>
  <c r="AJ24" i="11" s="1"/>
  <c r="E17" i="10" s="1"/>
  <c r="AF11" i="11"/>
  <c r="AI11" i="11" s="1"/>
  <c r="AJ11" i="11" s="1"/>
  <c r="E4" i="10" s="1"/>
  <c r="AF13" i="11"/>
  <c r="AI13" i="11" s="1"/>
  <c r="AJ13" i="11" s="1"/>
  <c r="E6" i="10" s="1"/>
  <c r="AF15" i="11"/>
  <c r="AI15" i="11" s="1"/>
  <c r="AJ15" i="11" s="1"/>
  <c r="E8" i="10" s="1"/>
  <c r="AF17" i="11"/>
  <c r="AI17" i="11" s="1"/>
  <c r="AJ17" i="11" s="1"/>
  <c r="E10" i="10" s="1"/>
  <c r="AF19" i="11"/>
  <c r="AI19" i="11" s="1"/>
  <c r="AJ19" i="11" s="1"/>
  <c r="E12" i="10" s="1"/>
  <c r="AF21" i="11"/>
  <c r="AF23" i="11"/>
  <c r="AI23" i="11" s="1"/>
  <c r="AJ23" i="11" s="1"/>
  <c r="E16" i="10" s="1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10" i="9"/>
  <c r="E3" i="10" l="1"/>
  <c r="AI21" i="11"/>
  <c r="AJ21" i="11" s="1"/>
  <c r="E14" i="10" s="1"/>
  <c r="F30" i="10"/>
  <c r="G30" i="10"/>
  <c r="A29" i="10"/>
  <c r="B29" i="10"/>
  <c r="C29" i="10"/>
  <c r="A28" i="10"/>
  <c r="B28" i="10"/>
  <c r="C28" i="10"/>
  <c r="A27" i="10"/>
  <c r="B27" i="10"/>
  <c r="C27" i="10"/>
  <c r="A25" i="10"/>
  <c r="B25" i="10"/>
  <c r="C25" i="10"/>
  <c r="A26" i="10"/>
  <c r="B26" i="10"/>
  <c r="C26" i="10"/>
  <c r="A4" i="10"/>
  <c r="B4" i="10"/>
  <c r="C4" i="10"/>
  <c r="A5" i="10"/>
  <c r="B5" i="10"/>
  <c r="C5" i="10"/>
  <c r="A6" i="10"/>
  <c r="B6" i="10"/>
  <c r="C6" i="10"/>
  <c r="A7" i="10"/>
  <c r="B7" i="10"/>
  <c r="C7" i="10"/>
  <c r="A8" i="10"/>
  <c r="B8" i="10"/>
  <c r="C8" i="10"/>
  <c r="A9" i="10"/>
  <c r="B9" i="10"/>
  <c r="C9" i="10"/>
  <c r="A10" i="10"/>
  <c r="B10" i="10"/>
  <c r="C10" i="10"/>
  <c r="A11" i="10"/>
  <c r="B11" i="10"/>
  <c r="C11" i="10"/>
  <c r="A12" i="10"/>
  <c r="B12" i="10"/>
  <c r="C12" i="10"/>
  <c r="A13" i="10"/>
  <c r="B13" i="10"/>
  <c r="C13" i="10"/>
  <c r="A14" i="10"/>
  <c r="B14" i="10"/>
  <c r="C14" i="10"/>
  <c r="A15" i="10"/>
  <c r="B15" i="10"/>
  <c r="C15" i="10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B3" i="10"/>
  <c r="C3" i="10"/>
  <c r="A3" i="10"/>
  <c r="E30" i="10" l="1"/>
  <c r="AK11" i="9"/>
  <c r="AK12" i="9"/>
  <c r="AK13" i="9"/>
  <c r="AK14" i="9"/>
  <c r="AK15" i="9"/>
  <c r="AK16" i="9"/>
  <c r="AK17" i="9"/>
  <c r="AK18" i="9"/>
  <c r="AK19" i="9"/>
  <c r="AK20" i="9"/>
  <c r="AK21" i="9"/>
  <c r="AK22" i="9"/>
  <c r="AK23" i="9"/>
  <c r="AK24" i="9"/>
  <c r="AK25" i="9"/>
  <c r="AK26" i="9"/>
  <c r="AK27" i="9"/>
  <c r="AK28" i="9"/>
  <c r="AK29" i="9"/>
  <c r="AK30" i="9"/>
  <c r="AK31" i="9"/>
  <c r="AK32" i="9"/>
  <c r="AK33" i="9"/>
  <c r="AK34" i="9"/>
  <c r="AK35" i="9"/>
  <c r="AK36" i="9"/>
  <c r="AK10" i="9"/>
  <c r="J5" i="9"/>
  <c r="AJ11" i="9" s="1"/>
  <c r="AJ10" i="9" l="1"/>
  <c r="AJ36" i="9"/>
  <c r="AJ35" i="9"/>
  <c r="AJ34" i="9"/>
  <c r="AJ33" i="9"/>
  <c r="AJ32" i="9"/>
  <c r="AJ31" i="9"/>
  <c r="AJ30" i="9"/>
  <c r="AJ29" i="9"/>
  <c r="AJ28" i="9"/>
  <c r="AJ27" i="9"/>
  <c r="AJ26" i="9"/>
  <c r="AJ25" i="9"/>
  <c r="AJ24" i="9"/>
  <c r="AJ23" i="9"/>
  <c r="AJ22" i="9"/>
  <c r="AJ21" i="9"/>
  <c r="AJ20" i="9"/>
  <c r="AJ19" i="9"/>
  <c r="AJ18" i="9"/>
  <c r="AJ17" i="9"/>
  <c r="AJ16" i="9"/>
  <c r="AJ15" i="9"/>
  <c r="AJ14" i="9"/>
  <c r="AJ13" i="9"/>
  <c r="AJ12" i="9"/>
  <c r="AG11" i="9"/>
  <c r="AH11" i="9" s="1"/>
  <c r="AG12" i="9"/>
  <c r="AH12" i="9" s="1"/>
  <c r="AG13" i="9"/>
  <c r="AH13" i="9" s="1"/>
  <c r="AG14" i="9"/>
  <c r="AH14" i="9" s="1"/>
  <c r="AG15" i="9"/>
  <c r="AH15" i="9" s="1"/>
  <c r="AG16" i="9"/>
  <c r="AH16" i="9" s="1"/>
  <c r="AG17" i="9"/>
  <c r="AH17" i="9" s="1"/>
  <c r="AG18" i="9"/>
  <c r="AH18" i="9" s="1"/>
  <c r="AG19" i="9"/>
  <c r="AH19" i="9" s="1"/>
  <c r="AG20" i="9"/>
  <c r="AH20" i="9" s="1"/>
  <c r="AG21" i="9"/>
  <c r="AH21" i="9" s="1"/>
  <c r="AG22" i="9"/>
  <c r="AH22" i="9" s="1"/>
  <c r="AG23" i="9"/>
  <c r="AH23" i="9" s="1"/>
  <c r="AG24" i="9"/>
  <c r="AH24" i="9" s="1"/>
  <c r="AG25" i="9"/>
  <c r="AH25" i="9" s="1"/>
  <c r="AG26" i="9"/>
  <c r="AH26" i="9" s="1"/>
  <c r="AG27" i="9"/>
  <c r="AH27" i="9" s="1"/>
  <c r="AG28" i="9"/>
  <c r="AH28" i="9" s="1"/>
  <c r="AG29" i="9"/>
  <c r="AH29" i="9" s="1"/>
  <c r="AG30" i="9"/>
  <c r="AH30" i="9" s="1"/>
  <c r="AG31" i="9"/>
  <c r="AH31" i="9" s="1"/>
  <c r="AG32" i="9"/>
  <c r="AH32" i="9" s="1"/>
  <c r="AG33" i="9"/>
  <c r="AH33" i="9" s="1"/>
  <c r="AG34" i="9"/>
  <c r="AH34" i="9" s="1"/>
  <c r="AG35" i="9"/>
  <c r="AH35" i="9" s="1"/>
  <c r="AG36" i="9"/>
  <c r="AH36" i="9" s="1"/>
  <c r="AG10" i="9"/>
  <c r="AB11" i="9"/>
  <c r="AB12" i="9"/>
  <c r="AB13" i="9"/>
  <c r="AB14" i="9"/>
  <c r="AB15" i="9"/>
  <c r="AB16" i="9"/>
  <c r="AI16" i="9" s="1"/>
  <c r="AM16" i="9" s="1"/>
  <c r="AN16" i="9" s="1"/>
  <c r="D9" i="10" s="1"/>
  <c r="AB17" i="9"/>
  <c r="AI17" i="9" s="1"/>
  <c r="AM17" i="9" s="1"/>
  <c r="AN17" i="9" s="1"/>
  <c r="D10" i="10" s="1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I33" i="9" s="1"/>
  <c r="AM33" i="9" s="1"/>
  <c r="AN33" i="9" s="1"/>
  <c r="D26" i="10" s="1"/>
  <c r="AB34" i="9"/>
  <c r="AB35" i="9"/>
  <c r="AB36" i="9"/>
  <c r="AB10" i="9"/>
  <c r="AI10" i="9" s="1"/>
  <c r="AM10" i="9" s="1"/>
  <c r="AN10" i="9" s="1"/>
  <c r="D3" i="10" s="1"/>
  <c r="I26" i="10" l="1"/>
  <c r="H26" i="10"/>
  <c r="H10" i="10"/>
  <c r="I10" i="10"/>
  <c r="H9" i="10"/>
  <c r="I9" i="10"/>
  <c r="AI25" i="9"/>
  <c r="AM25" i="9" s="1"/>
  <c r="AN25" i="9" s="1"/>
  <c r="D18" i="10" s="1"/>
  <c r="AI24" i="9"/>
  <c r="AM24" i="9" s="1"/>
  <c r="AN24" i="9" s="1"/>
  <c r="D17" i="10" s="1"/>
  <c r="AI23" i="9"/>
  <c r="AM23" i="9" s="1"/>
  <c r="AN23" i="9" s="1"/>
  <c r="D16" i="10" s="1"/>
  <c r="AI22" i="9"/>
  <c r="AM22" i="9" s="1"/>
  <c r="AN22" i="9" s="1"/>
  <c r="D15" i="10" s="1"/>
  <c r="AI26" i="9"/>
  <c r="AM26" i="9" s="1"/>
  <c r="AN26" i="9" s="1"/>
  <c r="D19" i="10" s="1"/>
  <c r="AI20" i="9"/>
  <c r="AM20" i="9" s="1"/>
  <c r="AN20" i="9" s="1"/>
  <c r="D13" i="10" s="1"/>
  <c r="AI36" i="9"/>
  <c r="AM36" i="9" s="1"/>
  <c r="AN36" i="9" s="1"/>
  <c r="D29" i="10" s="1"/>
  <c r="AI35" i="9"/>
  <c r="AM35" i="9" s="1"/>
  <c r="AN35" i="9" s="1"/>
  <c r="D28" i="10" s="1"/>
  <c r="AI19" i="9"/>
  <c r="AM19" i="9" s="1"/>
  <c r="AN19" i="9" s="1"/>
  <c r="D12" i="10" s="1"/>
  <c r="AI13" i="9"/>
  <c r="AM13" i="9" s="1"/>
  <c r="AN13" i="9" s="1"/>
  <c r="D6" i="10" s="1"/>
  <c r="AI12" i="9"/>
  <c r="AM12" i="9" s="1"/>
  <c r="AN12" i="9" s="1"/>
  <c r="D5" i="10" s="1"/>
  <c r="AI11" i="9"/>
  <c r="AM11" i="9" s="1"/>
  <c r="AN11" i="9" s="1"/>
  <c r="D4" i="10" s="1"/>
  <c r="H3" i="10"/>
  <c r="I3" i="10"/>
  <c r="AI34" i="9"/>
  <c r="AM34" i="9" s="1"/>
  <c r="AN34" i="9" s="1"/>
  <c r="D27" i="10" s="1"/>
  <c r="AI32" i="9"/>
  <c r="AM32" i="9" s="1"/>
  <c r="AN32" i="9" s="1"/>
  <c r="D25" i="10" s="1"/>
  <c r="AI31" i="9"/>
  <c r="AM31" i="9" s="1"/>
  <c r="AN31" i="9" s="1"/>
  <c r="D24" i="10" s="1"/>
  <c r="AI30" i="9"/>
  <c r="AM30" i="9" s="1"/>
  <c r="AN30" i="9" s="1"/>
  <c r="D23" i="10" s="1"/>
  <c r="AI18" i="9"/>
  <c r="AM18" i="9" s="1"/>
  <c r="AN18" i="9" s="1"/>
  <c r="D11" i="10" s="1"/>
  <c r="AI28" i="9"/>
  <c r="AM28" i="9" s="1"/>
  <c r="AN28" i="9" s="1"/>
  <c r="D21" i="10" s="1"/>
  <c r="AI27" i="9"/>
  <c r="AM27" i="9" s="1"/>
  <c r="AN27" i="9" s="1"/>
  <c r="D20" i="10" s="1"/>
  <c r="AI29" i="9"/>
  <c r="AM29" i="9" s="1"/>
  <c r="AN29" i="9" s="1"/>
  <c r="D22" i="10" s="1"/>
  <c r="AI14" i="9"/>
  <c r="AM14" i="9" s="1"/>
  <c r="AN14" i="9" s="1"/>
  <c r="D7" i="10" s="1"/>
  <c r="AI15" i="9"/>
  <c r="AM15" i="9" s="1"/>
  <c r="AN15" i="9" s="1"/>
  <c r="D8" i="10" s="1"/>
  <c r="AI21" i="9"/>
  <c r="AM21" i="9" s="1"/>
  <c r="AN21" i="9" s="1"/>
  <c r="D14" i="10" s="1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10" i="9"/>
  <c r="O11" i="9"/>
  <c r="AL11" i="9" s="1"/>
  <c r="O12" i="9"/>
  <c r="AL12" i="9" s="1"/>
  <c r="O13" i="9"/>
  <c r="AL13" i="9" s="1"/>
  <c r="O14" i="9"/>
  <c r="AL14" i="9" s="1"/>
  <c r="O15" i="9"/>
  <c r="AL15" i="9" s="1"/>
  <c r="O16" i="9"/>
  <c r="AL16" i="9" s="1"/>
  <c r="O17" i="9"/>
  <c r="AL17" i="9" s="1"/>
  <c r="O18" i="9"/>
  <c r="AL18" i="9" s="1"/>
  <c r="O19" i="9"/>
  <c r="AL19" i="9" s="1"/>
  <c r="O20" i="9"/>
  <c r="AL20" i="9" s="1"/>
  <c r="O21" i="9"/>
  <c r="AL21" i="9" s="1"/>
  <c r="O22" i="9"/>
  <c r="AL22" i="9" s="1"/>
  <c r="O23" i="9"/>
  <c r="AL23" i="9" s="1"/>
  <c r="O24" i="9"/>
  <c r="AL24" i="9" s="1"/>
  <c r="O25" i="9"/>
  <c r="AL25" i="9" s="1"/>
  <c r="O26" i="9"/>
  <c r="AL26" i="9" s="1"/>
  <c r="O27" i="9"/>
  <c r="AL27" i="9" s="1"/>
  <c r="O28" i="9"/>
  <c r="AL28" i="9" s="1"/>
  <c r="O29" i="9"/>
  <c r="AL29" i="9" s="1"/>
  <c r="O30" i="9"/>
  <c r="AL30" i="9" s="1"/>
  <c r="O31" i="9"/>
  <c r="AL31" i="9" s="1"/>
  <c r="O32" i="9"/>
  <c r="AL32" i="9" s="1"/>
  <c r="O33" i="9"/>
  <c r="AL33" i="9" s="1"/>
  <c r="O34" i="9"/>
  <c r="AL34" i="9" s="1"/>
  <c r="O35" i="9"/>
  <c r="AL35" i="9" s="1"/>
  <c r="O36" i="9"/>
  <c r="AL36" i="9" s="1"/>
  <c r="O10" i="9"/>
  <c r="I18" i="10" l="1"/>
  <c r="H18" i="10"/>
  <c r="H17" i="10"/>
  <c r="I17" i="10"/>
  <c r="H16" i="10"/>
  <c r="I16" i="10"/>
  <c r="H15" i="10"/>
  <c r="I15" i="10"/>
  <c r="H19" i="10"/>
  <c r="I19" i="10"/>
  <c r="I13" i="10"/>
  <c r="H13" i="10"/>
  <c r="H29" i="10"/>
  <c r="I29" i="10"/>
  <c r="I28" i="10"/>
  <c r="H28" i="10"/>
  <c r="H12" i="10"/>
  <c r="I12" i="10"/>
  <c r="I6" i="10"/>
  <c r="H6" i="10"/>
  <c r="I5" i="10"/>
  <c r="H5" i="10"/>
  <c r="H4" i="10"/>
  <c r="I4" i="10"/>
  <c r="H27" i="10"/>
  <c r="I27" i="10"/>
  <c r="H25" i="10"/>
  <c r="I25" i="10"/>
  <c r="I24" i="10"/>
  <c r="H24" i="10"/>
  <c r="H23" i="10"/>
  <c r="I23" i="10"/>
  <c r="H11" i="10"/>
  <c r="I11" i="10"/>
  <c r="H21" i="10"/>
  <c r="I21" i="10"/>
  <c r="H20" i="10"/>
  <c r="I20" i="10"/>
  <c r="I22" i="10"/>
  <c r="H22" i="10"/>
  <c r="H7" i="10"/>
  <c r="I7" i="10"/>
  <c r="H8" i="10"/>
  <c r="I8" i="10"/>
  <c r="I14" i="10"/>
  <c r="H14" i="10"/>
  <c r="D30" i="10"/>
  <c r="AL10" i="9"/>
  <c r="AH10" i="9"/>
  <c r="I30" i="10" l="1"/>
  <c r="C7" i="9"/>
</calcChain>
</file>

<file path=xl/sharedStrings.xml><?xml version="1.0" encoding="utf-8"?>
<sst xmlns="http://schemas.openxmlformats.org/spreadsheetml/2006/main" count="299" uniqueCount="98">
  <si>
    <t>N°</t>
  </si>
  <si>
    <t>Matricula</t>
  </si>
  <si>
    <t>Nombre</t>
  </si>
  <si>
    <t>Genero</t>
  </si>
  <si>
    <t>Criterio</t>
  </si>
  <si>
    <t>Valor porcentual</t>
  </si>
  <si>
    <t>Total</t>
  </si>
  <si>
    <t>Observaciones</t>
  </si>
  <si>
    <t>Calif</t>
  </si>
  <si>
    <t>Actividades</t>
  </si>
  <si>
    <t>Trabajos</t>
  </si>
  <si>
    <t>Participaciones</t>
  </si>
  <si>
    <t>Tareas</t>
  </si>
  <si>
    <t>Valor de cada actividad</t>
  </si>
  <si>
    <t>Fecha</t>
  </si>
  <si>
    <t>Participacion</t>
  </si>
  <si>
    <t>1 Asistencias</t>
  </si>
  <si>
    <t>% de exa</t>
  </si>
  <si>
    <t>examen</t>
  </si>
  <si>
    <r>
      <rPr>
        <b/>
        <sz val="10"/>
        <color rgb="FFFF0000"/>
        <rFont val="Cambria"/>
        <family val="1"/>
      </rPr>
      <t>E</t>
    </r>
    <r>
      <rPr>
        <sz val="10"/>
        <color rgb="FF000000"/>
        <rFont val="Cambria"/>
        <family val="1"/>
      </rPr>
      <t>xamen</t>
    </r>
  </si>
  <si>
    <r>
      <rPr>
        <b/>
        <sz val="10"/>
        <color rgb="FFFF0000"/>
        <rFont val="Cambria"/>
        <family val="1"/>
      </rPr>
      <t>T</t>
    </r>
    <r>
      <rPr>
        <sz val="10"/>
        <color rgb="FF000000"/>
        <rFont val="Cambria"/>
        <family val="1"/>
      </rPr>
      <t>rabajos</t>
    </r>
  </si>
  <si>
    <r>
      <rPr>
        <b/>
        <sz val="10"/>
        <color rgb="FFFF0000"/>
        <rFont val="Cambria"/>
        <family val="1"/>
      </rPr>
      <t>P</t>
    </r>
    <r>
      <rPr>
        <sz val="10"/>
        <color rgb="FF000000"/>
        <rFont val="Cambria"/>
        <family val="1"/>
      </rPr>
      <t>articipaciones</t>
    </r>
  </si>
  <si>
    <r>
      <t>t</t>
    </r>
    <r>
      <rPr>
        <b/>
        <sz val="10"/>
        <color rgb="FFFF0000"/>
        <rFont val="Cambria"/>
        <family val="1"/>
      </rPr>
      <t>A</t>
    </r>
    <r>
      <rPr>
        <sz val="10"/>
        <color rgb="FF000000"/>
        <rFont val="Cambria"/>
        <family val="1"/>
      </rPr>
      <t>reas</t>
    </r>
  </si>
  <si>
    <t>Las celdas grises no deben modificarse</t>
  </si>
  <si>
    <t>ALVAREZ DEL CASTILLO SUSAN MICHELLE</t>
  </si>
  <si>
    <t>ATILANO HERNANDEZ MARIA FERNANDA</t>
  </si>
  <si>
    <t>BRENES SÁNCHEZ FLOR TERESA</t>
  </si>
  <si>
    <t>CASTILLO PEREZ ANA NAYELI</t>
  </si>
  <si>
    <t>CASTRO ARTEAGA VICTORIA</t>
  </si>
  <si>
    <t>CRUZ CAMPOS PAOLA</t>
  </si>
  <si>
    <t>DE JERONIMO VANEGAS LESLIE</t>
  </si>
  <si>
    <t>DE LA LUZ MARQUEZ ESTRELLITA</t>
  </si>
  <si>
    <t>FLORES URBINA ALDEN</t>
  </si>
  <si>
    <t>FUENTES SERRANO ALEJANDRA</t>
  </si>
  <si>
    <t>GALLARDO JUÁREZ MAURICIO</t>
  </si>
  <si>
    <t>GONZÁLEZ HERNÁNDEZ LAURA</t>
  </si>
  <si>
    <t xml:space="preserve"> GUARNEROS RAMOS ALEJANDRA</t>
  </si>
  <si>
    <t>JUÁREZ MARTÍNEZ EMMANUEL</t>
  </si>
  <si>
    <t>LEYVA ANDRADE GUILLERMO</t>
  </si>
  <si>
    <t>MEMBRILA JUÁREZ MONICA ITZEL</t>
  </si>
  <si>
    <t>PINEDA COLÍN ALAN EDUARDO</t>
  </si>
  <si>
    <t>RATONI GUARNEROS BRENDA MIRIAM</t>
  </si>
  <si>
    <t>RENDON RODRIGUEZ DAN</t>
  </si>
  <si>
    <t>ROJAS CERVANTES KARLA</t>
  </si>
  <si>
    <t>ROJAS VAZQUEZ LUIS ALEXIS</t>
  </si>
  <si>
    <t>ROMUALDO MORENO ESTEFANIA</t>
  </si>
  <si>
    <t>SÁNCHEZ BRETÓN MARIA EUGENIA</t>
  </si>
  <si>
    <t>SÁNCHEZ LOBATO JOSÉ OSWALDO</t>
  </si>
  <si>
    <t>SÁNCHEZ MORA MARIBEL</t>
  </si>
  <si>
    <t>SÁNCHEZ TOXQUI ARMANDO</t>
  </si>
  <si>
    <t>URIARTE IBAÑEZ DANIEL</t>
  </si>
  <si>
    <t>M</t>
  </si>
  <si>
    <t>H</t>
  </si>
  <si>
    <t>3-SAM  TERCER AÑO GRUPO "C" MATUTINO</t>
  </si>
  <si>
    <t>faltas</t>
  </si>
  <si>
    <t>%</t>
  </si>
  <si>
    <t>asistencia</t>
  </si>
  <si>
    <t>datos 10%</t>
  </si>
  <si>
    <t>beso 10%</t>
  </si>
  <si>
    <t>esquema 15%</t>
  </si>
  <si>
    <t>t.solucion 20%</t>
  </si>
  <si>
    <t>dvd 35%</t>
  </si>
  <si>
    <t>calidad</t>
  </si>
  <si>
    <t>edicion</t>
  </si>
  <si>
    <t>tema</t>
  </si>
  <si>
    <t>grabado</t>
  </si>
  <si>
    <t>exposicion</t>
  </si>
  <si>
    <t>calificacion</t>
  </si>
  <si>
    <t>trabajos</t>
  </si>
  <si>
    <t>portafolio 10%</t>
  </si>
  <si>
    <t>puntos</t>
  </si>
  <si>
    <t>video</t>
  </si>
  <si>
    <t xml:space="preserve">No </t>
  </si>
  <si>
    <t>Bimestre 1</t>
  </si>
  <si>
    <t>Bimestre 2</t>
  </si>
  <si>
    <t>Bimestre 3</t>
  </si>
  <si>
    <t>Bimestre 4</t>
  </si>
  <si>
    <t>Puntos</t>
  </si>
  <si>
    <t>Promedio</t>
  </si>
  <si>
    <t>promedio</t>
  </si>
  <si>
    <t>Concentrado de calificaciones ciclo 2014-2015 3SAM</t>
  </si>
  <si>
    <t>doc imc 5%</t>
  </si>
  <si>
    <t>calorias 5%</t>
  </si>
  <si>
    <t>gasolina 10%</t>
  </si>
  <si>
    <t>divisas 10%</t>
  </si>
  <si>
    <t>menu 10%</t>
  </si>
  <si>
    <t>imc 10%</t>
  </si>
  <si>
    <t>imc y si 10%</t>
  </si>
  <si>
    <t>participaciones 10%</t>
  </si>
  <si>
    <t>teorico</t>
  </si>
  <si>
    <t>practico</t>
  </si>
  <si>
    <t>lenguaje c++ prog 1 10%</t>
  </si>
  <si>
    <t>mapa 10%</t>
  </si>
  <si>
    <t>calorias en c++  10%</t>
  </si>
  <si>
    <t>mensajes 10%</t>
  </si>
  <si>
    <t>ciclos 10%</t>
  </si>
  <si>
    <t xml:space="preserve">extras </t>
  </si>
  <si>
    <t>participacion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</si>
</sst>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2" x14ac:knownFonts="1">
    <font>
      <sz val="11"/>
      <color rgb="FF000000"/>
      <name val="Calibri"/>
    </font>
    <font>
      <sz val="12"/>
      <color rgb="FF000000"/>
      <name val="Cambria"/>
      <family val="1"/>
    </font>
    <font>
      <b/>
      <sz val="14"/>
      <color rgb="FF000000"/>
      <name val="Cambria"/>
      <family val="1"/>
    </font>
    <font>
      <sz val="11"/>
      <color rgb="FF000000"/>
      <name val="Calibri"/>
      <family val="2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sz val="10"/>
      <color rgb="FF000000"/>
      <name val="Cambria"/>
      <family val="1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8"/>
      <color rgb="FF000000"/>
      <name val="Cambria"/>
      <family val="1"/>
    </font>
    <font>
      <sz val="11"/>
      <color rgb="FF000000"/>
      <name val="Calibri"/>
      <family val="2"/>
    </font>
    <font>
      <sz val="8"/>
      <color rgb="FF000000"/>
      <name val="Cambria"/>
      <family val="1"/>
    </font>
    <font>
      <sz val="8"/>
      <color rgb="FF000000"/>
      <name val="Calibri"/>
      <family val="2"/>
    </font>
    <font>
      <b/>
      <sz val="9"/>
      <color rgb="FF000000"/>
      <name val="Cambria"/>
      <family val="1"/>
    </font>
    <font>
      <b/>
      <sz val="10"/>
      <color theme="0"/>
      <name val="Cambria"/>
      <family val="1"/>
    </font>
    <font>
      <sz val="8"/>
      <color theme="0"/>
      <name val="Calibri"/>
      <family val="2"/>
    </font>
    <font>
      <b/>
      <sz val="8"/>
      <color theme="0"/>
      <name val="Cambria"/>
      <family val="1"/>
    </font>
    <font>
      <b/>
      <sz val="10"/>
      <color rgb="FFFF0000"/>
      <name val="Cambria"/>
      <family val="1"/>
    </font>
    <font>
      <sz val="9"/>
      <color rgb="FF000000"/>
      <name val="Cambria"/>
      <family val="1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2" borderId="0"/>
    <xf numFmtId="0" fontId="3" fillId="2" borderId="0"/>
    <xf numFmtId="0" fontId="3" fillId="2" borderId="0"/>
    <xf numFmtId="0" fontId="3" fillId="2" borderId="0"/>
    <xf numFmtId="9" fontId="10" fillId="0" borderId="0" applyFont="0" applyFill="0" applyBorder="0" applyAlignment="0" applyProtection="0"/>
  </cellStyleXfs>
  <cellXfs count="110">
    <xf numFmtId="0" fontId="0" fillId="2" borderId="0" xfId="0" applyFill="1"/>
    <xf numFmtId="0" fontId="1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Fill="1" applyBorder="1"/>
    <xf numFmtId="0" fontId="2" fillId="0" borderId="5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9" fontId="6" fillId="0" borderId="1" xfId="5" applyFont="1" applyFill="1" applyBorder="1" applyAlignment="1">
      <alignment horizontal="left" vertical="center"/>
    </xf>
    <xf numFmtId="9" fontId="2" fillId="0" borderId="1" xfId="5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textRotation="90" wrapText="1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textRotation="90" wrapText="1"/>
      <protection locked="0"/>
    </xf>
    <xf numFmtId="0" fontId="9" fillId="0" borderId="1" xfId="0" applyFont="1" applyFill="1" applyBorder="1" applyAlignment="1" applyProtection="1">
      <alignment horizontal="left" vertical="center" textRotation="90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Protection="1">
      <protection locked="0"/>
    </xf>
    <xf numFmtId="0" fontId="12" fillId="0" borderId="1" xfId="0" applyFont="1" applyBorder="1" applyProtection="1">
      <protection locked="0"/>
    </xf>
    <xf numFmtId="2" fontId="16" fillId="3" borderId="1" xfId="0" applyNumberFormat="1" applyFont="1" applyFill="1" applyBorder="1"/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0" borderId="1" xfId="0" applyFont="1" applyBorder="1" applyProtection="1"/>
    <xf numFmtId="9" fontId="12" fillId="0" borderId="1" xfId="5" applyFont="1" applyBorder="1" applyProtection="1"/>
    <xf numFmtId="164" fontId="12" fillId="0" borderId="1" xfId="5" applyNumberFormat="1" applyFont="1" applyBorder="1" applyProtection="1"/>
    <xf numFmtId="0" fontId="9" fillId="0" borderId="4" xfId="0" applyFont="1" applyFill="1" applyBorder="1" applyAlignment="1" applyProtection="1">
      <alignment vertical="center"/>
      <protection locked="0"/>
    </xf>
    <xf numFmtId="165" fontId="12" fillId="0" borderId="1" xfId="0" applyNumberFormat="1" applyFont="1" applyBorder="1" applyProtection="1"/>
    <xf numFmtId="165" fontId="12" fillId="0" borderId="1" xfId="0" applyNumberFormat="1" applyFont="1" applyBorder="1" applyProtection="1">
      <protection locked="0"/>
    </xf>
    <xf numFmtId="165" fontId="15" fillId="3" borderId="1" xfId="0" applyNumberFormat="1" applyFont="1" applyFill="1" applyBorder="1"/>
    <xf numFmtId="2" fontId="15" fillId="3" borderId="1" xfId="0" applyNumberFormat="1" applyFont="1" applyFill="1" applyBorder="1"/>
    <xf numFmtId="0" fontId="0" fillId="2" borderId="1" xfId="0" applyFill="1" applyBorder="1"/>
    <xf numFmtId="0" fontId="0" fillId="4" borderId="1" xfId="0" applyFill="1" applyBorder="1"/>
    <xf numFmtId="0" fontId="20" fillId="5" borderId="1" xfId="0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2" fontId="0" fillId="4" borderId="1" xfId="0" applyNumberFormat="1" applyFill="1" applyBorder="1"/>
    <xf numFmtId="0" fontId="4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9" fillId="2" borderId="4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14" fontId="9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2" borderId="1" xfId="0" applyFont="1" applyFill="1" applyBorder="1" applyAlignment="1" applyProtection="1">
      <alignment horizontal="center" vertical="center" textRotation="90" wrapText="1"/>
      <protection locked="0"/>
    </xf>
    <xf numFmtId="0" fontId="9" fillId="2" borderId="1" xfId="0" applyFont="1" applyFill="1" applyBorder="1" applyAlignment="1" applyProtection="1">
      <alignment horizontal="left" vertical="center" textRotation="90" wrapText="1"/>
      <protection locked="0"/>
    </xf>
    <xf numFmtId="2" fontId="9" fillId="2" borderId="1" xfId="0" applyNumberFormat="1" applyFont="1" applyFill="1" applyBorder="1" applyAlignment="1">
      <alignment horizontal="left" vertical="center" textRotation="90" wrapText="1"/>
    </xf>
    <xf numFmtId="0" fontId="9" fillId="2" borderId="1" xfId="0" applyFont="1" applyFill="1" applyBorder="1" applyAlignment="1">
      <alignment horizontal="left" vertical="center" textRotation="90" wrapText="1"/>
    </xf>
    <xf numFmtId="0" fontId="13" fillId="2" borderId="1" xfId="0" applyFont="1" applyFill="1" applyBorder="1" applyAlignment="1">
      <alignment horizontal="center" vertical="center" wrapText="1"/>
    </xf>
    <xf numFmtId="9" fontId="15" fillId="3" borderId="1" xfId="5" applyFont="1" applyFill="1" applyBorder="1"/>
    <xf numFmtId="2" fontId="15" fillId="3" borderId="1" xfId="5" applyNumberFormat="1" applyFont="1" applyFill="1" applyBorder="1"/>
    <xf numFmtId="165" fontId="16" fillId="3" borderId="1" xfId="0" applyNumberFormat="1" applyFont="1" applyFill="1" applyBorder="1"/>
    <xf numFmtId="2" fontId="0" fillId="2" borderId="0" xfId="0" applyNumberFormat="1" applyFill="1" applyBorder="1"/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9" fontId="9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5" fontId="12" fillId="0" borderId="1" xfId="5" applyNumberFormat="1" applyFont="1" applyBorder="1" applyProtection="1"/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2" fontId="6" fillId="7" borderId="2" xfId="0" applyNumberFormat="1" applyFont="1" applyFill="1" applyBorder="1" applyAlignment="1">
      <alignment horizontal="center" vertical="center"/>
    </xf>
    <xf numFmtId="2" fontId="6" fillId="7" borderId="4" xfId="0" applyNumberFormat="1" applyFont="1" applyFill="1" applyBorder="1" applyAlignment="1">
      <alignment horizontal="center" vertical="center"/>
    </xf>
    <xf numFmtId="2" fontId="6" fillId="7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Porcentaje" xfId="5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"/>
  <sheetViews>
    <sheetView view="pageBreakPreview" topLeftCell="D11" zoomScale="130" zoomScaleNormal="100" zoomScaleSheetLayoutView="130" workbookViewId="0">
      <selection activeCell="AM16" sqref="AM16"/>
    </sheetView>
  </sheetViews>
  <sheetFormatPr baseColWidth="10" defaultRowHeight="15" x14ac:dyDescent="0.25"/>
  <cols>
    <col min="1" max="1" width="4" style="2" customWidth="1"/>
    <col min="2" max="2" width="12.7109375" style="3" customWidth="1"/>
    <col min="3" max="3" width="35.85546875" style="2" bestFit="1" customWidth="1"/>
    <col min="4" max="4" width="5.5703125" style="2" customWidth="1"/>
    <col min="5" max="14" width="2.28515625" style="2" customWidth="1"/>
    <col min="15" max="15" width="3.140625" style="2" bestFit="1" customWidth="1"/>
    <col min="16" max="16" width="6" style="2" bestFit="1" customWidth="1"/>
    <col min="17" max="17" width="2.28515625" style="2" customWidth="1"/>
    <col min="18" max="21" width="4" style="2" bestFit="1" customWidth="1"/>
    <col min="22" max="22" width="2.28515625" style="2" customWidth="1"/>
    <col min="23" max="27" width="3.140625" style="2" bestFit="1" customWidth="1"/>
    <col min="28" max="28" width="4" style="2" bestFit="1" customWidth="1"/>
    <col min="29" max="32" width="2.28515625" style="2" customWidth="1"/>
    <col min="33" max="33" width="2.85546875" style="2" customWidth="1"/>
    <col min="34" max="37" width="3.140625" style="2" bestFit="1" customWidth="1"/>
    <col min="38" max="38" width="4" style="2" bestFit="1" customWidth="1"/>
    <col min="39" max="39" width="4.85546875" style="2" bestFit="1" customWidth="1"/>
    <col min="40" max="40" width="5.85546875" style="2" customWidth="1"/>
    <col min="41" max="16384" width="11.42578125" style="2"/>
  </cols>
  <sheetData>
    <row r="1" spans="1:40" ht="12" customHeight="1" x14ac:dyDescent="0.25">
      <c r="A1" s="87" t="s">
        <v>53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</row>
    <row r="2" spans="1:40" ht="12" customHeight="1" x14ac:dyDescent="0.25">
      <c r="A2" s="4"/>
      <c r="B2" s="12" t="s">
        <v>4</v>
      </c>
      <c r="C2" s="11" t="s">
        <v>5</v>
      </c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90" t="s">
        <v>7</v>
      </c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4"/>
    </row>
    <row r="3" spans="1:40" ht="12" customHeight="1" x14ac:dyDescent="0.25">
      <c r="A3" s="5"/>
      <c r="B3" s="7" t="s">
        <v>19</v>
      </c>
      <c r="C3" s="16"/>
      <c r="D3" s="89" t="s">
        <v>9</v>
      </c>
      <c r="E3" s="90"/>
      <c r="F3" s="91"/>
      <c r="G3" s="91"/>
      <c r="H3" s="91"/>
      <c r="I3" s="91"/>
      <c r="J3" s="13" t="s">
        <v>13</v>
      </c>
      <c r="K3" s="13"/>
      <c r="L3" s="13"/>
      <c r="M3" s="13"/>
      <c r="N3" s="13"/>
      <c r="O3" s="13"/>
      <c r="P3" s="13"/>
      <c r="Q3" s="13"/>
      <c r="R3" s="13"/>
      <c r="S3" s="13"/>
      <c r="T3" s="81" t="s">
        <v>23</v>
      </c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2"/>
    </row>
    <row r="4" spans="1:40" ht="12" customHeight="1" x14ac:dyDescent="0.25">
      <c r="A4" s="5"/>
      <c r="B4" s="7" t="s">
        <v>20</v>
      </c>
      <c r="C4" s="16">
        <v>0.9</v>
      </c>
      <c r="D4" s="88">
        <v>5</v>
      </c>
      <c r="E4" s="88"/>
      <c r="F4" s="93" t="s">
        <v>10</v>
      </c>
      <c r="G4" s="93"/>
      <c r="H4" s="93"/>
      <c r="I4" s="93"/>
      <c r="J4" s="92"/>
      <c r="K4" s="92"/>
      <c r="L4" s="92"/>
      <c r="M4" s="92"/>
      <c r="N4" s="92"/>
      <c r="O4" s="92"/>
      <c r="P4" s="92"/>
      <c r="Q4" s="92"/>
      <c r="R4" s="92"/>
      <c r="S4" s="92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4"/>
    </row>
    <row r="5" spans="1:40" ht="12" customHeight="1" x14ac:dyDescent="0.25">
      <c r="A5" s="5"/>
      <c r="B5" s="7" t="s">
        <v>21</v>
      </c>
      <c r="C5" s="16">
        <v>0.1</v>
      </c>
      <c r="D5" s="88">
        <v>2</v>
      </c>
      <c r="E5" s="88"/>
      <c r="F5" s="93" t="s">
        <v>11</v>
      </c>
      <c r="G5" s="93"/>
      <c r="H5" s="93"/>
      <c r="I5" s="93"/>
      <c r="J5" s="92">
        <f>C5/D5*10</f>
        <v>0.5</v>
      </c>
      <c r="K5" s="92"/>
      <c r="L5" s="92"/>
      <c r="M5" s="92"/>
      <c r="N5" s="92"/>
      <c r="O5" s="92"/>
      <c r="P5" s="92"/>
      <c r="Q5" s="92"/>
      <c r="R5" s="92"/>
      <c r="S5" s="92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4"/>
    </row>
    <row r="6" spans="1:40" ht="12" customHeight="1" x14ac:dyDescent="0.25">
      <c r="A6" s="5"/>
      <c r="B6" s="7" t="s">
        <v>22</v>
      </c>
      <c r="C6" s="16"/>
      <c r="D6" s="88">
        <v>6</v>
      </c>
      <c r="E6" s="88"/>
      <c r="F6" s="93" t="s">
        <v>12</v>
      </c>
      <c r="G6" s="93"/>
      <c r="H6" s="93"/>
      <c r="I6" s="93"/>
      <c r="J6" s="92"/>
      <c r="K6" s="92"/>
      <c r="L6" s="92"/>
      <c r="M6" s="92"/>
      <c r="N6" s="92"/>
      <c r="O6" s="92"/>
      <c r="P6" s="92"/>
      <c r="Q6" s="92"/>
      <c r="R6" s="92"/>
      <c r="S6" s="92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4"/>
    </row>
    <row r="7" spans="1:40" ht="12" customHeight="1" x14ac:dyDescent="0.25">
      <c r="A7" s="5"/>
      <c r="B7" s="6" t="s">
        <v>6</v>
      </c>
      <c r="C7" s="17">
        <f>SUM(C3:C6)</f>
        <v>1</v>
      </c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6"/>
    </row>
    <row r="8" spans="1:40" ht="12" customHeight="1" x14ac:dyDescent="0.25">
      <c r="A8" s="20"/>
      <c r="B8" s="21"/>
      <c r="C8" s="22"/>
      <c r="D8" s="22"/>
      <c r="E8" s="77" t="s">
        <v>56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40"/>
      <c r="R8" s="78" t="s">
        <v>68</v>
      </c>
      <c r="S8" s="78"/>
      <c r="T8" s="78"/>
      <c r="U8" s="78"/>
      <c r="V8" s="79"/>
      <c r="W8" s="77" t="s">
        <v>61</v>
      </c>
      <c r="X8" s="78"/>
      <c r="Y8" s="78"/>
      <c r="Z8" s="78"/>
      <c r="AA8" s="78"/>
      <c r="AB8" s="79"/>
      <c r="AC8" s="80" t="s">
        <v>14</v>
      </c>
      <c r="AD8" s="80"/>
      <c r="AE8" s="80"/>
      <c r="AF8" s="80"/>
      <c r="AG8" s="22"/>
      <c r="AH8" s="8"/>
      <c r="AI8" s="8"/>
      <c r="AJ8" s="8"/>
      <c r="AK8" s="8"/>
      <c r="AL8" s="8"/>
      <c r="AM8" s="8"/>
      <c r="AN8" s="8"/>
    </row>
    <row r="9" spans="1:40" ht="75" customHeight="1" x14ac:dyDescent="0.25">
      <c r="A9" s="23" t="s">
        <v>0</v>
      </c>
      <c r="B9" s="24" t="s">
        <v>1</v>
      </c>
      <c r="C9" s="24" t="s">
        <v>2</v>
      </c>
      <c r="D9" s="25" t="s">
        <v>3</v>
      </c>
      <c r="E9" s="36">
        <v>41859</v>
      </c>
      <c r="F9" s="36">
        <v>41866</v>
      </c>
      <c r="G9" s="36">
        <v>41873</v>
      </c>
      <c r="H9" s="36">
        <v>41880</v>
      </c>
      <c r="I9" s="36">
        <v>41887</v>
      </c>
      <c r="J9" s="36">
        <v>41901</v>
      </c>
      <c r="K9" s="36">
        <v>41908</v>
      </c>
      <c r="L9" s="36">
        <v>41915</v>
      </c>
      <c r="M9" s="36">
        <v>41922</v>
      </c>
      <c r="N9" s="26">
        <v>9</v>
      </c>
      <c r="O9" s="26" t="s">
        <v>54</v>
      </c>
      <c r="P9" s="26" t="s">
        <v>55</v>
      </c>
      <c r="Q9" s="26"/>
      <c r="R9" s="26" t="s">
        <v>57</v>
      </c>
      <c r="S9" s="26" t="s">
        <v>58</v>
      </c>
      <c r="T9" s="26" t="s">
        <v>59</v>
      </c>
      <c r="U9" s="26" t="s">
        <v>60</v>
      </c>
      <c r="V9" s="26"/>
      <c r="W9" s="26" t="s">
        <v>62</v>
      </c>
      <c r="X9" s="26" t="s">
        <v>63</v>
      </c>
      <c r="Y9" s="26" t="s">
        <v>64</v>
      </c>
      <c r="Z9" s="26" t="s">
        <v>65</v>
      </c>
      <c r="AA9" s="26" t="s">
        <v>66</v>
      </c>
      <c r="AB9" s="26" t="s">
        <v>67</v>
      </c>
      <c r="AC9" s="26"/>
      <c r="AD9" s="26" t="s">
        <v>69</v>
      </c>
      <c r="AE9" s="26" t="s">
        <v>70</v>
      </c>
      <c r="AF9" s="26"/>
      <c r="AG9" s="27" t="s">
        <v>18</v>
      </c>
      <c r="AH9" s="27" t="s">
        <v>17</v>
      </c>
      <c r="AI9" s="19" t="s">
        <v>71</v>
      </c>
      <c r="AJ9" s="19" t="s">
        <v>15</v>
      </c>
      <c r="AK9" s="19" t="s">
        <v>68</v>
      </c>
      <c r="AL9" s="19" t="s">
        <v>16</v>
      </c>
      <c r="AM9" s="19" t="s">
        <v>67</v>
      </c>
      <c r="AN9" s="18" t="s">
        <v>8</v>
      </c>
    </row>
    <row r="10" spans="1:40" s="1" customFormat="1" ht="12" customHeight="1" x14ac:dyDescent="0.25">
      <c r="A10" s="28">
        <v>1</v>
      </c>
      <c r="B10" s="32">
        <v>201215496</v>
      </c>
      <c r="C10" s="33" t="s">
        <v>24</v>
      </c>
      <c r="D10" s="29" t="s">
        <v>51</v>
      </c>
      <c r="E10" s="30">
        <v>1</v>
      </c>
      <c r="F10" s="30">
        <v>1</v>
      </c>
      <c r="G10" s="30">
        <v>1</v>
      </c>
      <c r="H10" s="30">
        <v>1</v>
      </c>
      <c r="I10" s="30">
        <v>1</v>
      </c>
      <c r="J10" s="30">
        <v>1</v>
      </c>
      <c r="K10" s="30">
        <v>1</v>
      </c>
      <c r="L10" s="30">
        <v>1</v>
      </c>
      <c r="M10" s="30">
        <v>1</v>
      </c>
      <c r="N10" s="30">
        <f>SUM(E10:M10)</f>
        <v>9</v>
      </c>
      <c r="O10" s="37">
        <f>$N$9-N10</f>
        <v>0</v>
      </c>
      <c r="P10" s="39">
        <f>N10/$N$9</f>
        <v>1</v>
      </c>
      <c r="Q10" s="30"/>
      <c r="R10" s="42">
        <v>10</v>
      </c>
      <c r="S10" s="42">
        <v>10</v>
      </c>
      <c r="T10" s="42">
        <v>10</v>
      </c>
      <c r="U10" s="42">
        <v>10</v>
      </c>
      <c r="V10" s="42"/>
      <c r="W10" s="42">
        <v>2</v>
      </c>
      <c r="X10" s="42">
        <v>1.75</v>
      </c>
      <c r="Y10" s="42">
        <v>2</v>
      </c>
      <c r="Z10" s="42">
        <v>2</v>
      </c>
      <c r="AA10" s="42">
        <v>2</v>
      </c>
      <c r="AB10" s="41">
        <f>SUM(W10:AA10)</f>
        <v>9.75</v>
      </c>
      <c r="AC10" s="30"/>
      <c r="AD10" s="30">
        <v>2</v>
      </c>
      <c r="AE10" s="30"/>
      <c r="AF10" s="30"/>
      <c r="AG10" s="41">
        <f>SUM(AF10+AE10)</f>
        <v>0</v>
      </c>
      <c r="AH10" s="43">
        <f>AG10*$C$3</f>
        <v>0</v>
      </c>
      <c r="AI10" s="43">
        <f>AB10*0.35</f>
        <v>3.4124999999999996</v>
      </c>
      <c r="AJ10" s="43">
        <f>$J$5*AD10</f>
        <v>1</v>
      </c>
      <c r="AK10" s="43">
        <f>R10*0.1+S10*0.1+T10*0.15+U10*0.2</f>
        <v>5.5</v>
      </c>
      <c r="AL10" s="43">
        <f t="shared" ref="AL10" si="0">COUNTIF(E10:AF10,1)</f>
        <v>10</v>
      </c>
      <c r="AM10" s="44">
        <f>AK10+AJ10+AI10</f>
        <v>9.9124999999999996</v>
      </c>
      <c r="AN10" s="31">
        <f>IF(AM10&gt;6,ROUND(AM10,0),ROUNDDOWN(AM10,0))</f>
        <v>10</v>
      </c>
    </row>
    <row r="11" spans="1:40" s="1" customFormat="1" ht="12" customHeight="1" x14ac:dyDescent="0.25">
      <c r="A11" s="28">
        <v>2</v>
      </c>
      <c r="B11" s="32">
        <v>201210901</v>
      </c>
      <c r="C11" s="33" t="s">
        <v>25</v>
      </c>
      <c r="D11" s="29" t="s">
        <v>51</v>
      </c>
      <c r="E11" s="30">
        <v>1</v>
      </c>
      <c r="F11" s="30">
        <v>1</v>
      </c>
      <c r="G11" s="30">
        <v>1</v>
      </c>
      <c r="H11" s="30">
        <v>1</v>
      </c>
      <c r="I11" s="30">
        <v>1</v>
      </c>
      <c r="J11" s="30">
        <v>1</v>
      </c>
      <c r="K11" s="30">
        <v>1</v>
      </c>
      <c r="L11" s="30">
        <v>1</v>
      </c>
      <c r="M11" s="30">
        <v>1</v>
      </c>
      <c r="N11" s="30">
        <f t="shared" ref="N11:N36" si="1">SUM(E11:M11)</f>
        <v>9</v>
      </c>
      <c r="O11" s="37">
        <f t="shared" ref="O11:O36" si="2">$N$9-N11</f>
        <v>0</v>
      </c>
      <c r="P11" s="39">
        <f t="shared" ref="P11:P36" si="3">N11/$N$9</f>
        <v>1</v>
      </c>
      <c r="Q11" s="30"/>
      <c r="R11" s="42">
        <v>10</v>
      </c>
      <c r="S11" s="42">
        <v>10</v>
      </c>
      <c r="T11" s="42">
        <v>10</v>
      </c>
      <c r="U11" s="42">
        <v>10</v>
      </c>
      <c r="V11" s="42"/>
      <c r="W11" s="42">
        <v>2</v>
      </c>
      <c r="X11" s="42">
        <v>1.75</v>
      </c>
      <c r="Y11" s="42">
        <v>2</v>
      </c>
      <c r="Z11" s="42">
        <v>2</v>
      </c>
      <c r="AA11" s="42">
        <v>2</v>
      </c>
      <c r="AB11" s="41">
        <f t="shared" ref="AB11:AB36" si="4">SUM(W11:AA11)</f>
        <v>9.75</v>
      </c>
      <c r="AC11" s="30"/>
      <c r="AD11" s="30">
        <v>2</v>
      </c>
      <c r="AE11" s="30"/>
      <c r="AF11" s="30"/>
      <c r="AG11" s="41">
        <f t="shared" ref="AG11:AG36" si="5">SUM(AF11+AE11)</f>
        <v>0</v>
      </c>
      <c r="AH11" s="43">
        <f t="shared" ref="AH11:AH36" si="6">AG11*$C$3</f>
        <v>0</v>
      </c>
      <c r="AI11" s="43">
        <f t="shared" ref="AI11:AI36" si="7">AB11*0.35</f>
        <v>3.4124999999999996</v>
      </c>
      <c r="AJ11" s="43">
        <f t="shared" ref="AJ11:AJ36" si="8">$J$5*AD11</f>
        <v>1</v>
      </c>
      <c r="AK11" s="43">
        <f t="shared" ref="AK11:AK36" si="9">R11*0.1+S11*0.1+T11*0.15+U11*0.2</f>
        <v>5.5</v>
      </c>
      <c r="AL11" s="43">
        <f t="shared" ref="AL11:AL36" si="10">COUNTIF(E11:AF11,1)</f>
        <v>10</v>
      </c>
      <c r="AM11" s="44">
        <f t="shared" ref="AM11:AM36" si="11">AK11+AJ11+AI11</f>
        <v>9.9124999999999996</v>
      </c>
      <c r="AN11" s="31">
        <f t="shared" ref="AN11:AN36" si="12">IF(AM11&gt;6,ROUND(AM11,0),ROUNDDOWN(AM11,0))</f>
        <v>10</v>
      </c>
    </row>
    <row r="12" spans="1:40" s="1" customFormat="1" ht="12" customHeight="1" x14ac:dyDescent="0.25">
      <c r="A12" s="28">
        <v>3</v>
      </c>
      <c r="B12" s="32">
        <v>201232056</v>
      </c>
      <c r="C12" s="33" t="s">
        <v>26</v>
      </c>
      <c r="D12" s="29" t="s">
        <v>51</v>
      </c>
      <c r="E12" s="30">
        <v>1</v>
      </c>
      <c r="F12" s="30">
        <v>1</v>
      </c>
      <c r="G12" s="30">
        <v>1</v>
      </c>
      <c r="H12" s="30">
        <v>1</v>
      </c>
      <c r="I12" s="30">
        <v>1</v>
      </c>
      <c r="J12" s="30">
        <v>1</v>
      </c>
      <c r="K12" s="30">
        <v>1</v>
      </c>
      <c r="L12" s="30">
        <v>1</v>
      </c>
      <c r="M12" s="30">
        <v>1</v>
      </c>
      <c r="N12" s="30">
        <f t="shared" si="1"/>
        <v>9</v>
      </c>
      <c r="O12" s="37">
        <f t="shared" si="2"/>
        <v>0</v>
      </c>
      <c r="P12" s="39">
        <f t="shared" si="3"/>
        <v>1</v>
      </c>
      <c r="Q12" s="30"/>
      <c r="R12" s="42">
        <v>10</v>
      </c>
      <c r="S12" s="42">
        <v>10</v>
      </c>
      <c r="T12" s="42">
        <v>10</v>
      </c>
      <c r="U12" s="42">
        <v>10</v>
      </c>
      <c r="V12" s="42"/>
      <c r="W12" s="42">
        <v>2</v>
      </c>
      <c r="X12" s="42">
        <v>1.75</v>
      </c>
      <c r="Y12" s="42">
        <v>2</v>
      </c>
      <c r="Z12" s="42">
        <v>2</v>
      </c>
      <c r="AA12" s="42">
        <v>2</v>
      </c>
      <c r="AB12" s="41">
        <f t="shared" si="4"/>
        <v>9.75</v>
      </c>
      <c r="AC12" s="30"/>
      <c r="AD12" s="30">
        <v>2</v>
      </c>
      <c r="AE12" s="30"/>
      <c r="AF12" s="30"/>
      <c r="AG12" s="41">
        <f t="shared" si="5"/>
        <v>0</v>
      </c>
      <c r="AH12" s="43">
        <f t="shared" si="6"/>
        <v>0</v>
      </c>
      <c r="AI12" s="43">
        <f t="shared" si="7"/>
        <v>3.4124999999999996</v>
      </c>
      <c r="AJ12" s="43">
        <f t="shared" si="8"/>
        <v>1</v>
      </c>
      <c r="AK12" s="43">
        <f t="shared" si="9"/>
        <v>5.5</v>
      </c>
      <c r="AL12" s="43">
        <f t="shared" si="10"/>
        <v>10</v>
      </c>
      <c r="AM12" s="44">
        <f t="shared" si="11"/>
        <v>9.9124999999999996</v>
      </c>
      <c r="AN12" s="31">
        <f t="shared" si="12"/>
        <v>10</v>
      </c>
    </row>
    <row r="13" spans="1:40" s="1" customFormat="1" ht="12" customHeight="1" x14ac:dyDescent="0.25">
      <c r="A13" s="28">
        <v>4</v>
      </c>
      <c r="B13" s="32">
        <v>201207935</v>
      </c>
      <c r="C13" s="33" t="s">
        <v>27</v>
      </c>
      <c r="D13" s="29" t="s">
        <v>51</v>
      </c>
      <c r="E13" s="30">
        <v>1</v>
      </c>
      <c r="F13" s="30">
        <v>1</v>
      </c>
      <c r="G13" s="30">
        <v>1</v>
      </c>
      <c r="H13" s="30">
        <v>1</v>
      </c>
      <c r="I13" s="30">
        <v>1</v>
      </c>
      <c r="J13" s="30">
        <v>1</v>
      </c>
      <c r="K13" s="30">
        <v>1</v>
      </c>
      <c r="L13" s="30">
        <v>1</v>
      </c>
      <c r="M13" s="30">
        <v>1</v>
      </c>
      <c r="N13" s="30">
        <f t="shared" si="1"/>
        <v>9</v>
      </c>
      <c r="O13" s="37">
        <f t="shared" si="2"/>
        <v>0</v>
      </c>
      <c r="P13" s="39">
        <f t="shared" si="3"/>
        <v>1</v>
      </c>
      <c r="Q13" s="30"/>
      <c r="R13" s="42">
        <v>10</v>
      </c>
      <c r="S13" s="42">
        <v>10</v>
      </c>
      <c r="T13" s="42">
        <v>10</v>
      </c>
      <c r="U13" s="42">
        <v>10</v>
      </c>
      <c r="V13" s="42"/>
      <c r="W13" s="42">
        <v>2</v>
      </c>
      <c r="X13" s="42">
        <v>2</v>
      </c>
      <c r="Y13" s="42">
        <v>2</v>
      </c>
      <c r="Z13" s="42">
        <v>2</v>
      </c>
      <c r="AA13" s="42">
        <v>2</v>
      </c>
      <c r="AB13" s="41">
        <f t="shared" si="4"/>
        <v>10</v>
      </c>
      <c r="AC13" s="30"/>
      <c r="AD13" s="30">
        <v>2</v>
      </c>
      <c r="AE13" s="30"/>
      <c r="AF13" s="30"/>
      <c r="AG13" s="41">
        <f t="shared" si="5"/>
        <v>0</v>
      </c>
      <c r="AH13" s="43">
        <f t="shared" si="6"/>
        <v>0</v>
      </c>
      <c r="AI13" s="43">
        <f t="shared" si="7"/>
        <v>3.5</v>
      </c>
      <c r="AJ13" s="43">
        <f t="shared" si="8"/>
        <v>1</v>
      </c>
      <c r="AK13" s="43">
        <f t="shared" si="9"/>
        <v>5.5</v>
      </c>
      <c r="AL13" s="43">
        <f t="shared" si="10"/>
        <v>10</v>
      </c>
      <c r="AM13" s="44">
        <f t="shared" si="11"/>
        <v>10</v>
      </c>
      <c r="AN13" s="31">
        <f t="shared" si="12"/>
        <v>10</v>
      </c>
    </row>
    <row r="14" spans="1:40" s="1" customFormat="1" ht="12" customHeight="1" x14ac:dyDescent="0.25">
      <c r="A14" s="28">
        <v>5</v>
      </c>
      <c r="B14" s="32">
        <v>201221371</v>
      </c>
      <c r="C14" s="33" t="s">
        <v>28</v>
      </c>
      <c r="D14" s="29" t="s">
        <v>51</v>
      </c>
      <c r="E14" s="30">
        <v>1</v>
      </c>
      <c r="F14" s="30">
        <v>1</v>
      </c>
      <c r="G14" s="30">
        <v>1</v>
      </c>
      <c r="H14" s="30">
        <v>1</v>
      </c>
      <c r="I14" s="30">
        <v>1</v>
      </c>
      <c r="J14" s="30">
        <v>1</v>
      </c>
      <c r="K14" s="30">
        <v>1</v>
      </c>
      <c r="L14" s="30">
        <v>1</v>
      </c>
      <c r="M14" s="30">
        <v>1</v>
      </c>
      <c r="N14" s="30">
        <f t="shared" si="1"/>
        <v>9</v>
      </c>
      <c r="O14" s="37">
        <f t="shared" si="2"/>
        <v>0</v>
      </c>
      <c r="P14" s="39">
        <f t="shared" si="3"/>
        <v>1</v>
      </c>
      <c r="Q14" s="30"/>
      <c r="R14" s="42">
        <v>10</v>
      </c>
      <c r="S14" s="42">
        <v>10</v>
      </c>
      <c r="T14" s="42">
        <v>10</v>
      </c>
      <c r="U14" s="42">
        <v>10</v>
      </c>
      <c r="V14" s="42"/>
      <c r="W14" s="42">
        <v>2</v>
      </c>
      <c r="X14" s="42">
        <v>0</v>
      </c>
      <c r="Y14" s="42">
        <v>2</v>
      </c>
      <c r="Z14" s="42">
        <v>2</v>
      </c>
      <c r="AA14" s="42">
        <v>2</v>
      </c>
      <c r="AB14" s="41">
        <f t="shared" si="4"/>
        <v>8</v>
      </c>
      <c r="AC14" s="30"/>
      <c r="AD14" s="30">
        <v>2</v>
      </c>
      <c r="AE14" s="30"/>
      <c r="AF14" s="30"/>
      <c r="AG14" s="41">
        <f t="shared" si="5"/>
        <v>0</v>
      </c>
      <c r="AH14" s="43">
        <f t="shared" si="6"/>
        <v>0</v>
      </c>
      <c r="AI14" s="43">
        <f t="shared" si="7"/>
        <v>2.8</v>
      </c>
      <c r="AJ14" s="43">
        <f t="shared" si="8"/>
        <v>1</v>
      </c>
      <c r="AK14" s="43">
        <f t="shared" si="9"/>
        <v>5.5</v>
      </c>
      <c r="AL14" s="43">
        <f t="shared" si="10"/>
        <v>10</v>
      </c>
      <c r="AM14" s="44">
        <f t="shared" si="11"/>
        <v>9.3000000000000007</v>
      </c>
      <c r="AN14" s="31">
        <f t="shared" si="12"/>
        <v>9</v>
      </c>
    </row>
    <row r="15" spans="1:40" s="1" customFormat="1" ht="12" customHeight="1" x14ac:dyDescent="0.25">
      <c r="A15" s="28">
        <v>6</v>
      </c>
      <c r="B15" s="32">
        <v>201225802</v>
      </c>
      <c r="C15" s="33" t="s">
        <v>29</v>
      </c>
      <c r="D15" s="29" t="s">
        <v>51</v>
      </c>
      <c r="E15" s="30">
        <v>1</v>
      </c>
      <c r="F15" s="30">
        <v>1</v>
      </c>
      <c r="G15" s="30">
        <v>1</v>
      </c>
      <c r="H15" s="30">
        <v>1</v>
      </c>
      <c r="I15" s="30">
        <v>1</v>
      </c>
      <c r="J15" s="30">
        <v>1</v>
      </c>
      <c r="K15" s="30">
        <v>1</v>
      </c>
      <c r="L15" s="30">
        <v>1</v>
      </c>
      <c r="M15" s="30">
        <v>1</v>
      </c>
      <c r="N15" s="30">
        <f t="shared" si="1"/>
        <v>9</v>
      </c>
      <c r="O15" s="37">
        <f t="shared" si="2"/>
        <v>0</v>
      </c>
      <c r="P15" s="39">
        <f t="shared" si="3"/>
        <v>1</v>
      </c>
      <c r="Q15" s="30"/>
      <c r="R15" s="42">
        <v>10</v>
      </c>
      <c r="S15" s="42">
        <v>10</v>
      </c>
      <c r="T15" s="42">
        <v>10</v>
      </c>
      <c r="U15" s="42">
        <v>10</v>
      </c>
      <c r="V15" s="42"/>
      <c r="W15" s="42">
        <v>2</v>
      </c>
      <c r="X15" s="42">
        <v>0</v>
      </c>
      <c r="Y15" s="42">
        <v>2</v>
      </c>
      <c r="Z15" s="42">
        <v>2</v>
      </c>
      <c r="AA15" s="42">
        <v>2</v>
      </c>
      <c r="AB15" s="41">
        <f t="shared" si="4"/>
        <v>8</v>
      </c>
      <c r="AC15" s="30"/>
      <c r="AD15" s="30">
        <v>2</v>
      </c>
      <c r="AE15" s="30"/>
      <c r="AF15" s="30"/>
      <c r="AG15" s="41">
        <f t="shared" si="5"/>
        <v>0</v>
      </c>
      <c r="AH15" s="43">
        <f t="shared" si="6"/>
        <v>0</v>
      </c>
      <c r="AI15" s="43">
        <f t="shared" si="7"/>
        <v>2.8</v>
      </c>
      <c r="AJ15" s="43">
        <f t="shared" si="8"/>
        <v>1</v>
      </c>
      <c r="AK15" s="43">
        <f t="shared" si="9"/>
        <v>5.5</v>
      </c>
      <c r="AL15" s="43">
        <f t="shared" si="10"/>
        <v>10</v>
      </c>
      <c r="AM15" s="44">
        <f t="shared" si="11"/>
        <v>9.3000000000000007</v>
      </c>
      <c r="AN15" s="31">
        <f t="shared" si="12"/>
        <v>9</v>
      </c>
    </row>
    <row r="16" spans="1:40" s="1" customFormat="1" ht="12" customHeight="1" x14ac:dyDescent="0.25">
      <c r="A16" s="28">
        <v>7</v>
      </c>
      <c r="B16" s="34">
        <v>201219395</v>
      </c>
      <c r="C16" s="33" t="s">
        <v>30</v>
      </c>
      <c r="D16" s="29" t="s">
        <v>51</v>
      </c>
      <c r="E16" s="30">
        <v>1</v>
      </c>
      <c r="F16" s="30">
        <v>1</v>
      </c>
      <c r="G16" s="30">
        <v>1</v>
      </c>
      <c r="H16" s="30">
        <v>1</v>
      </c>
      <c r="I16" s="30">
        <v>1</v>
      </c>
      <c r="J16" s="30">
        <v>1</v>
      </c>
      <c r="K16" s="30">
        <v>1</v>
      </c>
      <c r="L16" s="30">
        <v>1</v>
      </c>
      <c r="M16" s="30">
        <v>1</v>
      </c>
      <c r="N16" s="30">
        <f t="shared" si="1"/>
        <v>9</v>
      </c>
      <c r="O16" s="37">
        <f t="shared" si="2"/>
        <v>0</v>
      </c>
      <c r="P16" s="39">
        <f t="shared" si="3"/>
        <v>1</v>
      </c>
      <c r="Q16" s="30"/>
      <c r="R16" s="42">
        <v>10</v>
      </c>
      <c r="S16" s="42">
        <v>10</v>
      </c>
      <c r="T16" s="42">
        <v>10</v>
      </c>
      <c r="U16" s="42">
        <v>10</v>
      </c>
      <c r="V16" s="42"/>
      <c r="W16" s="42">
        <v>1.5</v>
      </c>
      <c r="X16" s="42">
        <v>1.5</v>
      </c>
      <c r="Y16" s="42">
        <v>2</v>
      </c>
      <c r="Z16" s="42">
        <v>1.5</v>
      </c>
      <c r="AA16" s="42">
        <v>2</v>
      </c>
      <c r="AB16" s="41">
        <f t="shared" si="4"/>
        <v>8.5</v>
      </c>
      <c r="AC16" s="30"/>
      <c r="AD16" s="30">
        <v>2</v>
      </c>
      <c r="AE16" s="30"/>
      <c r="AF16" s="30"/>
      <c r="AG16" s="41">
        <f t="shared" si="5"/>
        <v>0</v>
      </c>
      <c r="AH16" s="43">
        <f t="shared" si="6"/>
        <v>0</v>
      </c>
      <c r="AI16" s="43">
        <f t="shared" si="7"/>
        <v>2.9749999999999996</v>
      </c>
      <c r="AJ16" s="43">
        <f t="shared" si="8"/>
        <v>1</v>
      </c>
      <c r="AK16" s="43">
        <f t="shared" si="9"/>
        <v>5.5</v>
      </c>
      <c r="AL16" s="43">
        <f t="shared" si="10"/>
        <v>10</v>
      </c>
      <c r="AM16" s="44">
        <f t="shared" si="11"/>
        <v>9.4749999999999996</v>
      </c>
      <c r="AN16" s="31">
        <f t="shared" si="12"/>
        <v>9</v>
      </c>
    </row>
    <row r="17" spans="1:40" s="1" customFormat="1" ht="12" customHeight="1" x14ac:dyDescent="0.25">
      <c r="A17" s="28">
        <v>8</v>
      </c>
      <c r="B17" s="32">
        <v>201225812</v>
      </c>
      <c r="C17" s="33" t="s">
        <v>31</v>
      </c>
      <c r="D17" s="29" t="s">
        <v>51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30">
        <v>1</v>
      </c>
      <c r="K17" s="30">
        <v>1</v>
      </c>
      <c r="L17" s="30">
        <v>1</v>
      </c>
      <c r="M17" s="30">
        <v>1</v>
      </c>
      <c r="N17" s="30">
        <f t="shared" si="1"/>
        <v>9</v>
      </c>
      <c r="O17" s="37">
        <f t="shared" si="2"/>
        <v>0</v>
      </c>
      <c r="P17" s="39">
        <f t="shared" si="3"/>
        <v>1</v>
      </c>
      <c r="Q17" s="30"/>
      <c r="R17" s="42">
        <v>10</v>
      </c>
      <c r="S17" s="42">
        <v>10</v>
      </c>
      <c r="T17" s="42">
        <v>10</v>
      </c>
      <c r="U17" s="42">
        <v>10</v>
      </c>
      <c r="V17" s="42"/>
      <c r="W17" s="42">
        <v>1.5</v>
      </c>
      <c r="X17" s="42">
        <v>1.5</v>
      </c>
      <c r="Y17" s="42">
        <v>2</v>
      </c>
      <c r="Z17" s="42">
        <v>1.5</v>
      </c>
      <c r="AA17" s="42">
        <v>2</v>
      </c>
      <c r="AB17" s="41">
        <f t="shared" si="4"/>
        <v>8.5</v>
      </c>
      <c r="AC17" s="30"/>
      <c r="AD17" s="30">
        <v>2</v>
      </c>
      <c r="AE17" s="30"/>
      <c r="AF17" s="30"/>
      <c r="AG17" s="41">
        <f t="shared" si="5"/>
        <v>0</v>
      </c>
      <c r="AH17" s="43">
        <f t="shared" si="6"/>
        <v>0</v>
      </c>
      <c r="AI17" s="43">
        <f t="shared" si="7"/>
        <v>2.9749999999999996</v>
      </c>
      <c r="AJ17" s="43">
        <f t="shared" si="8"/>
        <v>1</v>
      </c>
      <c r="AK17" s="43">
        <f t="shared" si="9"/>
        <v>5.5</v>
      </c>
      <c r="AL17" s="43">
        <f t="shared" si="10"/>
        <v>10</v>
      </c>
      <c r="AM17" s="44">
        <f t="shared" si="11"/>
        <v>9.4749999999999996</v>
      </c>
      <c r="AN17" s="31">
        <f t="shared" si="12"/>
        <v>9</v>
      </c>
    </row>
    <row r="18" spans="1:40" s="1" customFormat="1" ht="12" customHeight="1" x14ac:dyDescent="0.25">
      <c r="A18" s="28">
        <v>9</v>
      </c>
      <c r="B18" s="32">
        <v>201215617</v>
      </c>
      <c r="C18" s="33" t="s">
        <v>32</v>
      </c>
      <c r="D18" s="29" t="s">
        <v>52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30">
        <v>1</v>
      </c>
      <c r="K18" s="30">
        <v>1</v>
      </c>
      <c r="L18" s="30">
        <v>1</v>
      </c>
      <c r="M18" s="30">
        <v>1</v>
      </c>
      <c r="N18" s="30">
        <f t="shared" si="1"/>
        <v>9</v>
      </c>
      <c r="O18" s="37">
        <f t="shared" si="2"/>
        <v>0</v>
      </c>
      <c r="P18" s="39">
        <f t="shared" si="3"/>
        <v>1</v>
      </c>
      <c r="Q18" s="30"/>
      <c r="R18" s="42">
        <v>10</v>
      </c>
      <c r="S18" s="42">
        <v>10</v>
      </c>
      <c r="T18" s="42">
        <v>10</v>
      </c>
      <c r="U18" s="42">
        <v>10</v>
      </c>
      <c r="V18" s="42"/>
      <c r="W18" s="42">
        <v>2</v>
      </c>
      <c r="X18" s="42">
        <v>2</v>
      </c>
      <c r="Y18" s="42">
        <v>2</v>
      </c>
      <c r="Z18" s="42">
        <v>2</v>
      </c>
      <c r="AA18" s="42">
        <v>2</v>
      </c>
      <c r="AB18" s="41">
        <f t="shared" si="4"/>
        <v>10</v>
      </c>
      <c r="AC18" s="30"/>
      <c r="AD18" s="30">
        <v>2</v>
      </c>
      <c r="AE18" s="30"/>
      <c r="AF18" s="30"/>
      <c r="AG18" s="41">
        <f t="shared" si="5"/>
        <v>0</v>
      </c>
      <c r="AH18" s="43">
        <f t="shared" si="6"/>
        <v>0</v>
      </c>
      <c r="AI18" s="43">
        <f t="shared" si="7"/>
        <v>3.5</v>
      </c>
      <c r="AJ18" s="43">
        <f t="shared" si="8"/>
        <v>1</v>
      </c>
      <c r="AK18" s="43">
        <f t="shared" si="9"/>
        <v>5.5</v>
      </c>
      <c r="AL18" s="43">
        <f t="shared" si="10"/>
        <v>10</v>
      </c>
      <c r="AM18" s="44">
        <f t="shared" si="11"/>
        <v>10</v>
      </c>
      <c r="AN18" s="31">
        <f t="shared" si="12"/>
        <v>10</v>
      </c>
    </row>
    <row r="19" spans="1:40" s="1" customFormat="1" ht="12" customHeight="1" x14ac:dyDescent="0.25">
      <c r="A19" s="28">
        <v>10</v>
      </c>
      <c r="B19" s="34">
        <v>201232227</v>
      </c>
      <c r="C19" s="33" t="s">
        <v>33</v>
      </c>
      <c r="D19" s="29" t="s">
        <v>51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30">
        <v>1</v>
      </c>
      <c r="K19" s="30">
        <v>1</v>
      </c>
      <c r="L19" s="30">
        <v>1</v>
      </c>
      <c r="M19" s="30">
        <v>1</v>
      </c>
      <c r="N19" s="30">
        <f t="shared" si="1"/>
        <v>9</v>
      </c>
      <c r="O19" s="37">
        <f t="shared" si="2"/>
        <v>0</v>
      </c>
      <c r="P19" s="39">
        <f t="shared" si="3"/>
        <v>1</v>
      </c>
      <c r="Q19" s="30"/>
      <c r="R19" s="42">
        <v>10</v>
      </c>
      <c r="S19" s="42">
        <v>10</v>
      </c>
      <c r="T19" s="42">
        <v>10</v>
      </c>
      <c r="U19" s="42">
        <v>10</v>
      </c>
      <c r="V19" s="42"/>
      <c r="W19" s="42">
        <v>2</v>
      </c>
      <c r="X19" s="42">
        <v>2</v>
      </c>
      <c r="Y19" s="42">
        <v>2</v>
      </c>
      <c r="Z19" s="42">
        <v>2</v>
      </c>
      <c r="AA19" s="42">
        <v>2</v>
      </c>
      <c r="AB19" s="41">
        <f t="shared" si="4"/>
        <v>10</v>
      </c>
      <c r="AC19" s="30"/>
      <c r="AD19" s="30">
        <v>2</v>
      </c>
      <c r="AE19" s="30"/>
      <c r="AF19" s="30"/>
      <c r="AG19" s="41">
        <f t="shared" si="5"/>
        <v>0</v>
      </c>
      <c r="AH19" s="43">
        <f t="shared" si="6"/>
        <v>0</v>
      </c>
      <c r="AI19" s="43">
        <f t="shared" si="7"/>
        <v>3.5</v>
      </c>
      <c r="AJ19" s="43">
        <f t="shared" si="8"/>
        <v>1</v>
      </c>
      <c r="AK19" s="43">
        <f t="shared" si="9"/>
        <v>5.5</v>
      </c>
      <c r="AL19" s="43">
        <f t="shared" si="10"/>
        <v>10</v>
      </c>
      <c r="AM19" s="44">
        <f t="shared" si="11"/>
        <v>10</v>
      </c>
      <c r="AN19" s="31">
        <f t="shared" si="12"/>
        <v>10</v>
      </c>
    </row>
    <row r="20" spans="1:40" s="1" customFormat="1" ht="12" customHeight="1" x14ac:dyDescent="0.25">
      <c r="A20" s="28">
        <v>11</v>
      </c>
      <c r="B20" s="32">
        <v>201209442</v>
      </c>
      <c r="C20" s="33" t="s">
        <v>34</v>
      </c>
      <c r="D20" s="29" t="s">
        <v>52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30">
        <v>1</v>
      </c>
      <c r="K20" s="30">
        <v>1</v>
      </c>
      <c r="L20" s="30">
        <v>1</v>
      </c>
      <c r="M20" s="30">
        <v>1</v>
      </c>
      <c r="N20" s="30">
        <f t="shared" si="1"/>
        <v>9</v>
      </c>
      <c r="O20" s="37">
        <f t="shared" si="2"/>
        <v>0</v>
      </c>
      <c r="P20" s="39">
        <f t="shared" si="3"/>
        <v>1</v>
      </c>
      <c r="Q20" s="30"/>
      <c r="R20" s="42">
        <v>9.5</v>
      </c>
      <c r="S20" s="42">
        <v>10</v>
      </c>
      <c r="T20" s="42">
        <v>10</v>
      </c>
      <c r="U20" s="42">
        <v>10</v>
      </c>
      <c r="V20" s="42"/>
      <c r="W20" s="42">
        <v>1.5</v>
      </c>
      <c r="X20" s="42">
        <v>2</v>
      </c>
      <c r="Y20" s="42">
        <v>2</v>
      </c>
      <c r="Z20" s="42">
        <v>2</v>
      </c>
      <c r="AA20" s="42">
        <v>2</v>
      </c>
      <c r="AB20" s="41">
        <f t="shared" si="4"/>
        <v>9.5</v>
      </c>
      <c r="AC20" s="30"/>
      <c r="AD20" s="30">
        <v>2</v>
      </c>
      <c r="AE20" s="30"/>
      <c r="AF20" s="30"/>
      <c r="AG20" s="41">
        <f t="shared" si="5"/>
        <v>0</v>
      </c>
      <c r="AH20" s="43">
        <f t="shared" si="6"/>
        <v>0</v>
      </c>
      <c r="AI20" s="43">
        <f t="shared" si="7"/>
        <v>3.3249999999999997</v>
      </c>
      <c r="AJ20" s="43">
        <f t="shared" si="8"/>
        <v>1</v>
      </c>
      <c r="AK20" s="43">
        <f t="shared" si="9"/>
        <v>5.45</v>
      </c>
      <c r="AL20" s="43">
        <f t="shared" si="10"/>
        <v>10</v>
      </c>
      <c r="AM20" s="44">
        <f t="shared" si="11"/>
        <v>9.7750000000000004</v>
      </c>
      <c r="AN20" s="31">
        <f t="shared" si="12"/>
        <v>10</v>
      </c>
    </row>
    <row r="21" spans="1:40" s="1" customFormat="1" ht="12" customHeight="1" x14ac:dyDescent="0.25">
      <c r="A21" s="28">
        <v>12</v>
      </c>
      <c r="B21" s="32">
        <v>201232287</v>
      </c>
      <c r="C21" s="33" t="s">
        <v>35</v>
      </c>
      <c r="D21" s="29" t="s">
        <v>51</v>
      </c>
      <c r="E21" s="30">
        <v>1</v>
      </c>
      <c r="F21" s="30">
        <v>1</v>
      </c>
      <c r="G21" s="30">
        <v>1</v>
      </c>
      <c r="H21" s="30">
        <v>1</v>
      </c>
      <c r="I21" s="30">
        <v>1</v>
      </c>
      <c r="J21" s="30">
        <v>1</v>
      </c>
      <c r="K21" s="30">
        <v>1</v>
      </c>
      <c r="L21" s="30">
        <v>1</v>
      </c>
      <c r="M21" s="30">
        <v>1</v>
      </c>
      <c r="N21" s="30">
        <f t="shared" si="1"/>
        <v>9</v>
      </c>
      <c r="O21" s="37">
        <f t="shared" si="2"/>
        <v>0</v>
      </c>
      <c r="P21" s="39">
        <f t="shared" si="3"/>
        <v>1</v>
      </c>
      <c r="Q21" s="30"/>
      <c r="R21" s="42">
        <v>9.5</v>
      </c>
      <c r="S21" s="42">
        <v>10</v>
      </c>
      <c r="T21" s="42">
        <v>10</v>
      </c>
      <c r="U21" s="42">
        <v>10</v>
      </c>
      <c r="V21" s="42"/>
      <c r="W21" s="42">
        <v>2</v>
      </c>
      <c r="X21" s="42">
        <v>0</v>
      </c>
      <c r="Y21" s="42">
        <v>2</v>
      </c>
      <c r="Z21" s="42">
        <v>2</v>
      </c>
      <c r="AA21" s="42">
        <v>2</v>
      </c>
      <c r="AB21" s="41">
        <f t="shared" si="4"/>
        <v>8</v>
      </c>
      <c r="AC21" s="30"/>
      <c r="AD21" s="30">
        <v>2</v>
      </c>
      <c r="AE21" s="30"/>
      <c r="AF21" s="30"/>
      <c r="AG21" s="41">
        <f t="shared" si="5"/>
        <v>0</v>
      </c>
      <c r="AH21" s="43">
        <f t="shared" si="6"/>
        <v>0</v>
      </c>
      <c r="AI21" s="43">
        <f t="shared" si="7"/>
        <v>2.8</v>
      </c>
      <c r="AJ21" s="43">
        <f t="shared" si="8"/>
        <v>1</v>
      </c>
      <c r="AK21" s="43">
        <f t="shared" si="9"/>
        <v>5.45</v>
      </c>
      <c r="AL21" s="43">
        <f t="shared" si="10"/>
        <v>10</v>
      </c>
      <c r="AM21" s="44">
        <f t="shared" si="11"/>
        <v>9.25</v>
      </c>
      <c r="AN21" s="31">
        <f t="shared" si="12"/>
        <v>9</v>
      </c>
    </row>
    <row r="22" spans="1:40" s="1" customFormat="1" ht="12" customHeight="1" x14ac:dyDescent="0.25">
      <c r="A22" s="28">
        <v>13</v>
      </c>
      <c r="B22" s="32">
        <v>201201360</v>
      </c>
      <c r="C22" s="33" t="s">
        <v>36</v>
      </c>
      <c r="D22" s="29" t="s">
        <v>51</v>
      </c>
      <c r="E22" s="30">
        <v>1</v>
      </c>
      <c r="F22" s="30">
        <v>1</v>
      </c>
      <c r="G22" s="30">
        <v>1</v>
      </c>
      <c r="H22" s="30">
        <v>1</v>
      </c>
      <c r="I22" s="30">
        <v>1</v>
      </c>
      <c r="J22" s="30">
        <v>1</v>
      </c>
      <c r="K22" s="30">
        <v>1</v>
      </c>
      <c r="L22" s="30">
        <v>1</v>
      </c>
      <c r="M22" s="30">
        <v>1</v>
      </c>
      <c r="N22" s="30">
        <f t="shared" si="1"/>
        <v>9</v>
      </c>
      <c r="O22" s="37">
        <f t="shared" si="2"/>
        <v>0</v>
      </c>
      <c r="P22" s="39">
        <f t="shared" si="3"/>
        <v>1</v>
      </c>
      <c r="Q22" s="30"/>
      <c r="R22" s="42">
        <v>9.5</v>
      </c>
      <c r="S22" s="42">
        <v>10</v>
      </c>
      <c r="T22" s="42">
        <v>10</v>
      </c>
      <c r="U22" s="42">
        <v>10</v>
      </c>
      <c r="V22" s="42"/>
      <c r="W22" s="42">
        <v>2</v>
      </c>
      <c r="X22" s="42">
        <v>2</v>
      </c>
      <c r="Y22" s="42">
        <v>2</v>
      </c>
      <c r="Z22" s="42">
        <v>2</v>
      </c>
      <c r="AA22" s="42">
        <v>2</v>
      </c>
      <c r="AB22" s="41">
        <f t="shared" si="4"/>
        <v>10</v>
      </c>
      <c r="AC22" s="30"/>
      <c r="AD22" s="30">
        <v>2</v>
      </c>
      <c r="AE22" s="30"/>
      <c r="AF22" s="30"/>
      <c r="AG22" s="41">
        <f t="shared" si="5"/>
        <v>0</v>
      </c>
      <c r="AH22" s="43">
        <f t="shared" si="6"/>
        <v>0</v>
      </c>
      <c r="AI22" s="43">
        <f t="shared" si="7"/>
        <v>3.5</v>
      </c>
      <c r="AJ22" s="43">
        <f t="shared" si="8"/>
        <v>1</v>
      </c>
      <c r="AK22" s="43">
        <f t="shared" si="9"/>
        <v>5.45</v>
      </c>
      <c r="AL22" s="43">
        <f t="shared" si="10"/>
        <v>10</v>
      </c>
      <c r="AM22" s="44">
        <f t="shared" si="11"/>
        <v>9.9499999999999993</v>
      </c>
      <c r="AN22" s="31">
        <f t="shared" si="12"/>
        <v>10</v>
      </c>
    </row>
    <row r="23" spans="1:40" s="1" customFormat="1" ht="12" customHeight="1" x14ac:dyDescent="0.25">
      <c r="A23" s="28">
        <v>14</v>
      </c>
      <c r="B23" s="32">
        <v>201226860</v>
      </c>
      <c r="C23" s="33" t="s">
        <v>37</v>
      </c>
      <c r="D23" s="29" t="s">
        <v>52</v>
      </c>
      <c r="E23" s="30">
        <v>1</v>
      </c>
      <c r="F23" s="30">
        <v>1</v>
      </c>
      <c r="G23" s="30">
        <v>1</v>
      </c>
      <c r="H23" s="30">
        <v>1</v>
      </c>
      <c r="I23" s="30">
        <v>1</v>
      </c>
      <c r="J23" s="30">
        <v>1</v>
      </c>
      <c r="K23" s="30">
        <v>1</v>
      </c>
      <c r="L23" s="30">
        <v>1</v>
      </c>
      <c r="M23" s="30">
        <v>1</v>
      </c>
      <c r="N23" s="30">
        <f t="shared" si="1"/>
        <v>9</v>
      </c>
      <c r="O23" s="37">
        <f t="shared" si="2"/>
        <v>0</v>
      </c>
      <c r="P23" s="39">
        <f t="shared" si="3"/>
        <v>1</v>
      </c>
      <c r="Q23" s="30"/>
      <c r="R23" s="42">
        <v>8.5</v>
      </c>
      <c r="S23" s="42">
        <v>10</v>
      </c>
      <c r="T23" s="42">
        <v>10</v>
      </c>
      <c r="U23" s="42">
        <v>10</v>
      </c>
      <c r="V23" s="42"/>
      <c r="W23" s="42">
        <v>2</v>
      </c>
      <c r="X23" s="42">
        <v>2</v>
      </c>
      <c r="Y23" s="42">
        <v>2</v>
      </c>
      <c r="Z23" s="42">
        <v>2</v>
      </c>
      <c r="AA23" s="42">
        <v>2</v>
      </c>
      <c r="AB23" s="41">
        <f t="shared" si="4"/>
        <v>10</v>
      </c>
      <c r="AC23" s="30"/>
      <c r="AD23" s="30">
        <v>2</v>
      </c>
      <c r="AE23" s="30"/>
      <c r="AF23" s="30"/>
      <c r="AG23" s="41">
        <f t="shared" si="5"/>
        <v>0</v>
      </c>
      <c r="AH23" s="43">
        <f t="shared" si="6"/>
        <v>0</v>
      </c>
      <c r="AI23" s="43">
        <f t="shared" si="7"/>
        <v>3.5</v>
      </c>
      <c r="AJ23" s="43">
        <f t="shared" si="8"/>
        <v>1</v>
      </c>
      <c r="AK23" s="43">
        <f t="shared" si="9"/>
        <v>5.35</v>
      </c>
      <c r="AL23" s="43">
        <f t="shared" si="10"/>
        <v>10</v>
      </c>
      <c r="AM23" s="44">
        <f t="shared" si="11"/>
        <v>9.85</v>
      </c>
      <c r="AN23" s="31">
        <f t="shared" si="12"/>
        <v>10</v>
      </c>
    </row>
    <row r="24" spans="1:40" s="1" customFormat="1" ht="12" customHeight="1" x14ac:dyDescent="0.25">
      <c r="A24" s="28">
        <v>15</v>
      </c>
      <c r="B24" s="35">
        <v>201232483</v>
      </c>
      <c r="C24" s="33" t="s">
        <v>38</v>
      </c>
      <c r="D24" s="29" t="s">
        <v>52</v>
      </c>
      <c r="E24" s="30">
        <v>1</v>
      </c>
      <c r="F24" s="30">
        <v>1</v>
      </c>
      <c r="G24" s="30">
        <v>1</v>
      </c>
      <c r="H24" s="30">
        <v>1</v>
      </c>
      <c r="I24" s="30">
        <v>1</v>
      </c>
      <c r="J24" s="30">
        <v>1</v>
      </c>
      <c r="K24" s="30">
        <v>1</v>
      </c>
      <c r="L24" s="30">
        <v>1</v>
      </c>
      <c r="M24" s="30">
        <v>1</v>
      </c>
      <c r="N24" s="30">
        <f t="shared" si="1"/>
        <v>9</v>
      </c>
      <c r="O24" s="37">
        <f t="shared" si="2"/>
        <v>0</v>
      </c>
      <c r="P24" s="39">
        <f t="shared" si="3"/>
        <v>1</v>
      </c>
      <c r="Q24" s="30"/>
      <c r="R24" s="42">
        <v>8.5</v>
      </c>
      <c r="S24" s="42">
        <v>10</v>
      </c>
      <c r="T24" s="42">
        <v>10</v>
      </c>
      <c r="U24" s="42">
        <v>10</v>
      </c>
      <c r="V24" s="42"/>
      <c r="W24" s="42">
        <v>2</v>
      </c>
      <c r="X24" s="42">
        <v>2</v>
      </c>
      <c r="Y24" s="42">
        <v>2</v>
      </c>
      <c r="Z24" s="42">
        <v>2</v>
      </c>
      <c r="AA24" s="42">
        <v>2</v>
      </c>
      <c r="AB24" s="41">
        <f t="shared" si="4"/>
        <v>10</v>
      </c>
      <c r="AC24" s="30"/>
      <c r="AD24" s="30">
        <v>2</v>
      </c>
      <c r="AE24" s="30"/>
      <c r="AF24" s="30"/>
      <c r="AG24" s="41">
        <f t="shared" si="5"/>
        <v>0</v>
      </c>
      <c r="AH24" s="43">
        <f t="shared" si="6"/>
        <v>0</v>
      </c>
      <c r="AI24" s="43">
        <f t="shared" si="7"/>
        <v>3.5</v>
      </c>
      <c r="AJ24" s="43">
        <f t="shared" si="8"/>
        <v>1</v>
      </c>
      <c r="AK24" s="43">
        <f t="shared" si="9"/>
        <v>5.35</v>
      </c>
      <c r="AL24" s="43">
        <f t="shared" si="10"/>
        <v>10</v>
      </c>
      <c r="AM24" s="44">
        <f t="shared" si="11"/>
        <v>9.85</v>
      </c>
      <c r="AN24" s="31">
        <f t="shared" si="12"/>
        <v>10</v>
      </c>
    </row>
    <row r="25" spans="1:40" s="1" customFormat="1" ht="12" customHeight="1" x14ac:dyDescent="0.25">
      <c r="A25" s="28">
        <v>16</v>
      </c>
      <c r="B25" s="32">
        <v>201226935</v>
      </c>
      <c r="C25" s="33" t="s">
        <v>39</v>
      </c>
      <c r="D25" s="29" t="s">
        <v>51</v>
      </c>
      <c r="E25" s="30">
        <v>1</v>
      </c>
      <c r="F25" s="30">
        <v>1</v>
      </c>
      <c r="G25" s="30">
        <v>1</v>
      </c>
      <c r="H25" s="30">
        <v>1</v>
      </c>
      <c r="I25" s="30">
        <v>1</v>
      </c>
      <c r="J25" s="30">
        <v>1</v>
      </c>
      <c r="K25" s="30">
        <v>1</v>
      </c>
      <c r="L25" s="30">
        <v>1</v>
      </c>
      <c r="M25" s="30">
        <v>1</v>
      </c>
      <c r="N25" s="30">
        <f t="shared" si="1"/>
        <v>9</v>
      </c>
      <c r="O25" s="37">
        <f t="shared" si="2"/>
        <v>0</v>
      </c>
      <c r="P25" s="39">
        <f t="shared" si="3"/>
        <v>1</v>
      </c>
      <c r="Q25" s="30"/>
      <c r="R25" s="42">
        <v>8.5</v>
      </c>
      <c r="S25" s="42">
        <v>10</v>
      </c>
      <c r="T25" s="42">
        <v>10</v>
      </c>
      <c r="U25" s="42">
        <v>10</v>
      </c>
      <c r="V25" s="42"/>
      <c r="W25" s="42">
        <v>2</v>
      </c>
      <c r="X25" s="42">
        <v>2</v>
      </c>
      <c r="Y25" s="42">
        <v>2</v>
      </c>
      <c r="Z25" s="42">
        <v>2</v>
      </c>
      <c r="AA25" s="42">
        <v>2</v>
      </c>
      <c r="AB25" s="41">
        <f t="shared" si="4"/>
        <v>10</v>
      </c>
      <c r="AC25" s="30"/>
      <c r="AD25" s="30">
        <v>2</v>
      </c>
      <c r="AE25" s="30"/>
      <c r="AF25" s="30"/>
      <c r="AG25" s="41">
        <f t="shared" si="5"/>
        <v>0</v>
      </c>
      <c r="AH25" s="43">
        <f t="shared" si="6"/>
        <v>0</v>
      </c>
      <c r="AI25" s="43">
        <f t="shared" si="7"/>
        <v>3.5</v>
      </c>
      <c r="AJ25" s="43">
        <f t="shared" si="8"/>
        <v>1</v>
      </c>
      <c r="AK25" s="43">
        <f t="shared" si="9"/>
        <v>5.35</v>
      </c>
      <c r="AL25" s="43">
        <f t="shared" si="10"/>
        <v>10</v>
      </c>
      <c r="AM25" s="44">
        <f t="shared" si="11"/>
        <v>9.85</v>
      </c>
      <c r="AN25" s="31">
        <f t="shared" si="12"/>
        <v>10</v>
      </c>
    </row>
    <row r="26" spans="1:40" s="1" customFormat="1" ht="12" customHeight="1" x14ac:dyDescent="0.25">
      <c r="A26" s="28">
        <v>17</v>
      </c>
      <c r="B26" s="32">
        <v>201200651</v>
      </c>
      <c r="C26" s="33" t="s">
        <v>40</v>
      </c>
      <c r="D26" s="29" t="s">
        <v>52</v>
      </c>
      <c r="E26" s="30">
        <v>1</v>
      </c>
      <c r="F26" s="30">
        <v>1</v>
      </c>
      <c r="G26" s="30">
        <v>1</v>
      </c>
      <c r="H26" s="30">
        <v>1</v>
      </c>
      <c r="I26" s="30">
        <v>1</v>
      </c>
      <c r="J26" s="30">
        <v>1</v>
      </c>
      <c r="K26" s="30">
        <v>1</v>
      </c>
      <c r="L26" s="30">
        <v>1</v>
      </c>
      <c r="M26" s="30">
        <v>1</v>
      </c>
      <c r="N26" s="30">
        <f t="shared" si="1"/>
        <v>9</v>
      </c>
      <c r="O26" s="37">
        <f t="shared" si="2"/>
        <v>0</v>
      </c>
      <c r="P26" s="39">
        <f t="shared" si="3"/>
        <v>1</v>
      </c>
      <c r="Q26" s="30"/>
      <c r="R26" s="42">
        <v>10</v>
      </c>
      <c r="S26" s="42">
        <v>10</v>
      </c>
      <c r="T26" s="42">
        <v>10</v>
      </c>
      <c r="U26" s="42">
        <v>10</v>
      </c>
      <c r="V26" s="42"/>
      <c r="W26" s="42">
        <v>1.5</v>
      </c>
      <c r="X26" s="42">
        <v>2</v>
      </c>
      <c r="Y26" s="42">
        <v>2</v>
      </c>
      <c r="Z26" s="42">
        <v>2</v>
      </c>
      <c r="AA26" s="42">
        <v>2</v>
      </c>
      <c r="AB26" s="41">
        <f t="shared" si="4"/>
        <v>9.5</v>
      </c>
      <c r="AC26" s="30"/>
      <c r="AD26" s="30">
        <v>2</v>
      </c>
      <c r="AE26" s="30"/>
      <c r="AF26" s="30"/>
      <c r="AG26" s="41">
        <f t="shared" si="5"/>
        <v>0</v>
      </c>
      <c r="AH26" s="43">
        <f t="shared" si="6"/>
        <v>0</v>
      </c>
      <c r="AI26" s="43">
        <f t="shared" si="7"/>
        <v>3.3249999999999997</v>
      </c>
      <c r="AJ26" s="43">
        <f t="shared" si="8"/>
        <v>1</v>
      </c>
      <c r="AK26" s="43">
        <f t="shared" si="9"/>
        <v>5.5</v>
      </c>
      <c r="AL26" s="43">
        <f t="shared" si="10"/>
        <v>10</v>
      </c>
      <c r="AM26" s="44">
        <f t="shared" si="11"/>
        <v>9.8249999999999993</v>
      </c>
      <c r="AN26" s="31">
        <f t="shared" si="12"/>
        <v>10</v>
      </c>
    </row>
    <row r="27" spans="1:40" s="1" customFormat="1" ht="12" customHeight="1" x14ac:dyDescent="0.25">
      <c r="A27" s="28">
        <v>18</v>
      </c>
      <c r="B27" s="32">
        <v>201204801</v>
      </c>
      <c r="C27" s="33" t="s">
        <v>41</v>
      </c>
      <c r="D27" s="29" t="s">
        <v>51</v>
      </c>
      <c r="E27" s="30">
        <v>1</v>
      </c>
      <c r="F27" s="30">
        <v>1</v>
      </c>
      <c r="G27" s="30">
        <v>1</v>
      </c>
      <c r="H27" s="30">
        <v>1</v>
      </c>
      <c r="I27" s="30">
        <v>1</v>
      </c>
      <c r="J27" s="30">
        <v>1</v>
      </c>
      <c r="K27" s="30">
        <v>1</v>
      </c>
      <c r="L27" s="30">
        <v>1</v>
      </c>
      <c r="M27" s="30">
        <v>1</v>
      </c>
      <c r="N27" s="30">
        <f t="shared" si="1"/>
        <v>9</v>
      </c>
      <c r="O27" s="37">
        <f t="shared" si="2"/>
        <v>0</v>
      </c>
      <c r="P27" s="39">
        <f t="shared" si="3"/>
        <v>1</v>
      </c>
      <c r="Q27" s="30"/>
      <c r="R27" s="42">
        <v>10</v>
      </c>
      <c r="S27" s="42">
        <v>10</v>
      </c>
      <c r="T27" s="42">
        <v>10</v>
      </c>
      <c r="U27" s="42">
        <v>10</v>
      </c>
      <c r="V27" s="42"/>
      <c r="W27" s="42">
        <v>2</v>
      </c>
      <c r="X27" s="42">
        <v>2</v>
      </c>
      <c r="Y27" s="42">
        <v>2</v>
      </c>
      <c r="Z27" s="42">
        <v>2</v>
      </c>
      <c r="AA27" s="42">
        <v>2</v>
      </c>
      <c r="AB27" s="41">
        <f t="shared" si="4"/>
        <v>10</v>
      </c>
      <c r="AC27" s="30"/>
      <c r="AD27" s="30">
        <v>2</v>
      </c>
      <c r="AE27" s="30"/>
      <c r="AF27" s="30"/>
      <c r="AG27" s="41">
        <f t="shared" si="5"/>
        <v>0</v>
      </c>
      <c r="AH27" s="43">
        <f t="shared" si="6"/>
        <v>0</v>
      </c>
      <c r="AI27" s="43">
        <f t="shared" si="7"/>
        <v>3.5</v>
      </c>
      <c r="AJ27" s="43">
        <f t="shared" si="8"/>
        <v>1</v>
      </c>
      <c r="AK27" s="43">
        <f t="shared" si="9"/>
        <v>5.5</v>
      </c>
      <c r="AL27" s="43">
        <f t="shared" si="10"/>
        <v>10</v>
      </c>
      <c r="AM27" s="44">
        <f t="shared" si="11"/>
        <v>10</v>
      </c>
      <c r="AN27" s="31">
        <f t="shared" si="12"/>
        <v>10</v>
      </c>
    </row>
    <row r="28" spans="1:40" s="1" customFormat="1" ht="12" customHeight="1" x14ac:dyDescent="0.25">
      <c r="A28" s="28">
        <v>19</v>
      </c>
      <c r="B28" s="32">
        <v>201209509</v>
      </c>
      <c r="C28" s="33" t="s">
        <v>42</v>
      </c>
      <c r="D28" s="29" t="s">
        <v>52</v>
      </c>
      <c r="E28" s="30">
        <v>1</v>
      </c>
      <c r="F28" s="30">
        <v>1</v>
      </c>
      <c r="G28" s="30">
        <v>1</v>
      </c>
      <c r="H28" s="30">
        <v>1</v>
      </c>
      <c r="I28" s="30">
        <v>1</v>
      </c>
      <c r="J28" s="30">
        <v>1</v>
      </c>
      <c r="K28" s="30">
        <v>1</v>
      </c>
      <c r="L28" s="30">
        <v>1</v>
      </c>
      <c r="M28" s="30">
        <v>1</v>
      </c>
      <c r="N28" s="30">
        <f t="shared" si="1"/>
        <v>9</v>
      </c>
      <c r="O28" s="37">
        <f t="shared" si="2"/>
        <v>0</v>
      </c>
      <c r="P28" s="39">
        <f t="shared" si="3"/>
        <v>1</v>
      </c>
      <c r="Q28" s="30"/>
      <c r="R28" s="42">
        <v>10</v>
      </c>
      <c r="S28" s="42">
        <v>10</v>
      </c>
      <c r="T28" s="42">
        <v>10</v>
      </c>
      <c r="U28" s="42">
        <v>10</v>
      </c>
      <c r="V28" s="42"/>
      <c r="W28" s="42">
        <v>2</v>
      </c>
      <c r="X28" s="42">
        <v>2</v>
      </c>
      <c r="Y28" s="42">
        <v>2</v>
      </c>
      <c r="Z28" s="42">
        <v>2</v>
      </c>
      <c r="AA28" s="42">
        <v>2</v>
      </c>
      <c r="AB28" s="41">
        <f t="shared" si="4"/>
        <v>10</v>
      </c>
      <c r="AC28" s="30"/>
      <c r="AD28" s="30">
        <v>2</v>
      </c>
      <c r="AE28" s="30"/>
      <c r="AF28" s="30"/>
      <c r="AG28" s="41">
        <f t="shared" si="5"/>
        <v>0</v>
      </c>
      <c r="AH28" s="43">
        <f t="shared" si="6"/>
        <v>0</v>
      </c>
      <c r="AI28" s="43">
        <f t="shared" si="7"/>
        <v>3.5</v>
      </c>
      <c r="AJ28" s="43">
        <f t="shared" si="8"/>
        <v>1</v>
      </c>
      <c r="AK28" s="43">
        <f t="shared" si="9"/>
        <v>5.5</v>
      </c>
      <c r="AL28" s="43">
        <f t="shared" si="10"/>
        <v>10</v>
      </c>
      <c r="AM28" s="44">
        <f t="shared" si="11"/>
        <v>10</v>
      </c>
      <c r="AN28" s="31">
        <f t="shared" si="12"/>
        <v>10</v>
      </c>
    </row>
    <row r="29" spans="1:40" s="1" customFormat="1" ht="12" customHeight="1" x14ac:dyDescent="0.25">
      <c r="A29" s="28">
        <v>20</v>
      </c>
      <c r="B29" s="32">
        <v>201204388</v>
      </c>
      <c r="C29" s="33" t="s">
        <v>43</v>
      </c>
      <c r="D29" s="29" t="s">
        <v>51</v>
      </c>
      <c r="E29" s="30">
        <v>1</v>
      </c>
      <c r="F29" s="30">
        <v>1</v>
      </c>
      <c r="G29" s="30">
        <v>1</v>
      </c>
      <c r="H29" s="30">
        <v>1</v>
      </c>
      <c r="I29" s="30">
        <v>1</v>
      </c>
      <c r="J29" s="30">
        <v>1</v>
      </c>
      <c r="K29" s="30">
        <v>1</v>
      </c>
      <c r="L29" s="30">
        <v>1</v>
      </c>
      <c r="M29" s="30">
        <v>1</v>
      </c>
      <c r="N29" s="30">
        <f t="shared" si="1"/>
        <v>9</v>
      </c>
      <c r="O29" s="37">
        <f t="shared" si="2"/>
        <v>0</v>
      </c>
      <c r="P29" s="39">
        <f t="shared" si="3"/>
        <v>1</v>
      </c>
      <c r="Q29" s="30"/>
      <c r="R29" s="42">
        <v>10</v>
      </c>
      <c r="S29" s="42">
        <v>10</v>
      </c>
      <c r="T29" s="42">
        <v>10</v>
      </c>
      <c r="U29" s="42">
        <v>10</v>
      </c>
      <c r="V29" s="42"/>
      <c r="W29" s="42">
        <v>2</v>
      </c>
      <c r="X29" s="42">
        <v>0</v>
      </c>
      <c r="Y29" s="42">
        <v>2</v>
      </c>
      <c r="Z29" s="42">
        <v>2</v>
      </c>
      <c r="AA29" s="42">
        <v>2</v>
      </c>
      <c r="AB29" s="41">
        <f t="shared" si="4"/>
        <v>8</v>
      </c>
      <c r="AC29" s="30"/>
      <c r="AD29" s="30">
        <v>2</v>
      </c>
      <c r="AE29" s="30"/>
      <c r="AF29" s="30"/>
      <c r="AG29" s="41">
        <f t="shared" si="5"/>
        <v>0</v>
      </c>
      <c r="AH29" s="43">
        <f t="shared" si="6"/>
        <v>0</v>
      </c>
      <c r="AI29" s="43">
        <f t="shared" si="7"/>
        <v>2.8</v>
      </c>
      <c r="AJ29" s="43">
        <f t="shared" si="8"/>
        <v>1</v>
      </c>
      <c r="AK29" s="43">
        <f t="shared" si="9"/>
        <v>5.5</v>
      </c>
      <c r="AL29" s="43">
        <f t="shared" si="10"/>
        <v>10</v>
      </c>
      <c r="AM29" s="44">
        <f t="shared" si="11"/>
        <v>9.3000000000000007</v>
      </c>
      <c r="AN29" s="31">
        <f t="shared" si="12"/>
        <v>9</v>
      </c>
    </row>
    <row r="30" spans="1:40" s="1" customFormat="1" ht="12" customHeight="1" x14ac:dyDescent="0.25">
      <c r="A30" s="28">
        <v>21</v>
      </c>
      <c r="B30" s="32">
        <v>201213723</v>
      </c>
      <c r="C30" s="33" t="s">
        <v>44</v>
      </c>
      <c r="D30" s="29" t="s">
        <v>52</v>
      </c>
      <c r="E30" s="30">
        <v>1</v>
      </c>
      <c r="F30" s="30">
        <v>1</v>
      </c>
      <c r="G30" s="30">
        <v>1</v>
      </c>
      <c r="H30" s="30">
        <v>1</v>
      </c>
      <c r="I30" s="30">
        <v>1</v>
      </c>
      <c r="J30" s="30">
        <v>1</v>
      </c>
      <c r="K30" s="30">
        <v>1</v>
      </c>
      <c r="L30" s="30">
        <v>1</v>
      </c>
      <c r="M30" s="30">
        <v>1</v>
      </c>
      <c r="N30" s="30">
        <f t="shared" si="1"/>
        <v>9</v>
      </c>
      <c r="O30" s="37">
        <f t="shared" si="2"/>
        <v>0</v>
      </c>
      <c r="P30" s="39">
        <f t="shared" si="3"/>
        <v>1</v>
      </c>
      <c r="Q30" s="30"/>
      <c r="R30" s="42">
        <v>10</v>
      </c>
      <c r="S30" s="42">
        <v>10</v>
      </c>
      <c r="T30" s="42">
        <v>10</v>
      </c>
      <c r="U30" s="42">
        <v>10</v>
      </c>
      <c r="V30" s="42"/>
      <c r="W30" s="42">
        <v>2</v>
      </c>
      <c r="X30" s="42">
        <v>2</v>
      </c>
      <c r="Y30" s="42">
        <v>2</v>
      </c>
      <c r="Z30" s="42">
        <v>2</v>
      </c>
      <c r="AA30" s="42">
        <v>2</v>
      </c>
      <c r="AB30" s="41">
        <f t="shared" si="4"/>
        <v>10</v>
      </c>
      <c r="AC30" s="30"/>
      <c r="AD30" s="30">
        <v>2</v>
      </c>
      <c r="AE30" s="30"/>
      <c r="AF30" s="30"/>
      <c r="AG30" s="41">
        <f t="shared" si="5"/>
        <v>0</v>
      </c>
      <c r="AH30" s="43">
        <f t="shared" si="6"/>
        <v>0</v>
      </c>
      <c r="AI30" s="43">
        <f t="shared" si="7"/>
        <v>3.5</v>
      </c>
      <c r="AJ30" s="43">
        <f t="shared" si="8"/>
        <v>1</v>
      </c>
      <c r="AK30" s="43">
        <f t="shared" si="9"/>
        <v>5.5</v>
      </c>
      <c r="AL30" s="43">
        <f t="shared" si="10"/>
        <v>10</v>
      </c>
      <c r="AM30" s="44">
        <f t="shared" si="11"/>
        <v>10</v>
      </c>
      <c r="AN30" s="31">
        <f t="shared" si="12"/>
        <v>10</v>
      </c>
    </row>
    <row r="31" spans="1:40" s="1" customFormat="1" ht="12" customHeight="1" x14ac:dyDescent="0.25">
      <c r="A31" s="28">
        <v>22</v>
      </c>
      <c r="B31" s="32">
        <v>201249238</v>
      </c>
      <c r="C31" s="33" t="s">
        <v>45</v>
      </c>
      <c r="D31" s="29" t="s">
        <v>51</v>
      </c>
      <c r="E31" s="30">
        <v>1</v>
      </c>
      <c r="F31" s="30">
        <v>1</v>
      </c>
      <c r="G31" s="30">
        <v>1</v>
      </c>
      <c r="H31" s="30">
        <v>1</v>
      </c>
      <c r="I31" s="30">
        <v>1</v>
      </c>
      <c r="J31" s="30">
        <v>1</v>
      </c>
      <c r="K31" s="30">
        <v>1</v>
      </c>
      <c r="L31" s="30">
        <v>1</v>
      </c>
      <c r="M31" s="30">
        <v>1</v>
      </c>
      <c r="N31" s="30">
        <f t="shared" si="1"/>
        <v>9</v>
      </c>
      <c r="O31" s="37">
        <f t="shared" si="2"/>
        <v>0</v>
      </c>
      <c r="P31" s="39">
        <f t="shared" si="3"/>
        <v>1</v>
      </c>
      <c r="Q31" s="30"/>
      <c r="R31" s="42">
        <v>10</v>
      </c>
      <c r="S31" s="42">
        <v>10</v>
      </c>
      <c r="T31" s="42">
        <v>10</v>
      </c>
      <c r="U31" s="42">
        <v>10</v>
      </c>
      <c r="V31" s="42"/>
      <c r="W31" s="42">
        <v>2</v>
      </c>
      <c r="X31" s="42">
        <v>2</v>
      </c>
      <c r="Y31" s="42">
        <v>2</v>
      </c>
      <c r="Z31" s="42">
        <v>2</v>
      </c>
      <c r="AA31" s="42">
        <v>2</v>
      </c>
      <c r="AB31" s="41">
        <f t="shared" si="4"/>
        <v>10</v>
      </c>
      <c r="AC31" s="30"/>
      <c r="AD31" s="30">
        <v>2</v>
      </c>
      <c r="AE31" s="30"/>
      <c r="AF31" s="30"/>
      <c r="AG31" s="41">
        <f t="shared" si="5"/>
        <v>0</v>
      </c>
      <c r="AH31" s="43">
        <f t="shared" si="6"/>
        <v>0</v>
      </c>
      <c r="AI31" s="43">
        <f t="shared" si="7"/>
        <v>3.5</v>
      </c>
      <c r="AJ31" s="43">
        <f t="shared" si="8"/>
        <v>1</v>
      </c>
      <c r="AK31" s="43">
        <f t="shared" si="9"/>
        <v>5.5</v>
      </c>
      <c r="AL31" s="43">
        <f t="shared" si="10"/>
        <v>10</v>
      </c>
      <c r="AM31" s="44">
        <f t="shared" si="11"/>
        <v>10</v>
      </c>
      <c r="AN31" s="31">
        <f t="shared" si="12"/>
        <v>10</v>
      </c>
    </row>
    <row r="32" spans="1:40" s="1" customFormat="1" ht="12" customHeight="1" x14ac:dyDescent="0.25">
      <c r="A32" s="28">
        <v>23</v>
      </c>
      <c r="B32" s="32">
        <v>201201211</v>
      </c>
      <c r="C32" s="33" t="s">
        <v>46</v>
      </c>
      <c r="D32" s="29" t="s">
        <v>51</v>
      </c>
      <c r="E32" s="30">
        <v>1</v>
      </c>
      <c r="F32" s="30">
        <v>1</v>
      </c>
      <c r="G32" s="30">
        <v>1</v>
      </c>
      <c r="H32" s="30">
        <v>1</v>
      </c>
      <c r="I32" s="30">
        <v>1</v>
      </c>
      <c r="J32" s="30">
        <v>1</v>
      </c>
      <c r="K32" s="30">
        <v>1</v>
      </c>
      <c r="L32" s="30">
        <v>1</v>
      </c>
      <c r="M32" s="30">
        <v>1</v>
      </c>
      <c r="N32" s="30">
        <f t="shared" si="1"/>
        <v>9</v>
      </c>
      <c r="O32" s="37">
        <f t="shared" si="2"/>
        <v>0</v>
      </c>
      <c r="P32" s="39">
        <f t="shared" si="3"/>
        <v>1</v>
      </c>
      <c r="Q32" s="30"/>
      <c r="R32" s="42">
        <v>9.6999999999999993</v>
      </c>
      <c r="S32" s="42">
        <v>10</v>
      </c>
      <c r="T32" s="42">
        <v>10</v>
      </c>
      <c r="U32" s="42">
        <v>10</v>
      </c>
      <c r="V32" s="42"/>
      <c r="W32" s="42">
        <v>2</v>
      </c>
      <c r="X32" s="42">
        <v>1.75</v>
      </c>
      <c r="Y32" s="42">
        <v>2</v>
      </c>
      <c r="Z32" s="42">
        <v>2</v>
      </c>
      <c r="AA32" s="42">
        <v>2</v>
      </c>
      <c r="AB32" s="41">
        <f t="shared" si="4"/>
        <v>9.75</v>
      </c>
      <c r="AC32" s="30"/>
      <c r="AD32" s="30">
        <v>2</v>
      </c>
      <c r="AE32" s="30"/>
      <c r="AF32" s="30"/>
      <c r="AG32" s="41">
        <f t="shared" si="5"/>
        <v>0</v>
      </c>
      <c r="AH32" s="43">
        <f t="shared" si="6"/>
        <v>0</v>
      </c>
      <c r="AI32" s="43">
        <f t="shared" si="7"/>
        <v>3.4124999999999996</v>
      </c>
      <c r="AJ32" s="43">
        <f t="shared" si="8"/>
        <v>1</v>
      </c>
      <c r="AK32" s="43">
        <f t="shared" si="9"/>
        <v>5.47</v>
      </c>
      <c r="AL32" s="43">
        <f t="shared" si="10"/>
        <v>10</v>
      </c>
      <c r="AM32" s="44">
        <f t="shared" si="11"/>
        <v>9.8825000000000003</v>
      </c>
      <c r="AN32" s="31">
        <f t="shared" si="12"/>
        <v>10</v>
      </c>
    </row>
    <row r="33" spans="1:40" s="1" customFormat="1" ht="12" customHeight="1" x14ac:dyDescent="0.25">
      <c r="A33" s="28">
        <v>24</v>
      </c>
      <c r="B33" s="32">
        <v>201248675</v>
      </c>
      <c r="C33" s="33" t="s">
        <v>47</v>
      </c>
      <c r="D33" s="29" t="s">
        <v>52</v>
      </c>
      <c r="E33" s="30">
        <v>1</v>
      </c>
      <c r="F33" s="30">
        <v>1</v>
      </c>
      <c r="G33" s="30">
        <v>1</v>
      </c>
      <c r="H33" s="30">
        <v>1</v>
      </c>
      <c r="I33" s="30">
        <v>1</v>
      </c>
      <c r="J33" s="30">
        <v>1</v>
      </c>
      <c r="K33" s="30">
        <v>1</v>
      </c>
      <c r="L33" s="30">
        <v>1</v>
      </c>
      <c r="M33" s="30">
        <v>1</v>
      </c>
      <c r="N33" s="30">
        <f t="shared" si="1"/>
        <v>9</v>
      </c>
      <c r="O33" s="37">
        <f t="shared" si="2"/>
        <v>0</v>
      </c>
      <c r="P33" s="39">
        <f t="shared" si="3"/>
        <v>1</v>
      </c>
      <c r="Q33" s="30"/>
      <c r="R33" s="42">
        <v>9.6999999999999993</v>
      </c>
      <c r="S33" s="42">
        <v>10</v>
      </c>
      <c r="T33" s="42">
        <v>10</v>
      </c>
      <c r="U33" s="42">
        <v>10</v>
      </c>
      <c r="V33" s="42"/>
      <c r="W33" s="42">
        <v>1.5</v>
      </c>
      <c r="X33" s="42">
        <v>1.5</v>
      </c>
      <c r="Y33" s="42">
        <v>2</v>
      </c>
      <c r="Z33" s="42">
        <v>1.5</v>
      </c>
      <c r="AA33" s="42">
        <v>2</v>
      </c>
      <c r="AB33" s="41">
        <f t="shared" si="4"/>
        <v>8.5</v>
      </c>
      <c r="AC33" s="30"/>
      <c r="AD33" s="30">
        <v>2</v>
      </c>
      <c r="AE33" s="30"/>
      <c r="AF33" s="30"/>
      <c r="AG33" s="41">
        <f t="shared" si="5"/>
        <v>0</v>
      </c>
      <c r="AH33" s="43">
        <f t="shared" si="6"/>
        <v>0</v>
      </c>
      <c r="AI33" s="43">
        <f t="shared" si="7"/>
        <v>2.9749999999999996</v>
      </c>
      <c r="AJ33" s="43">
        <f t="shared" si="8"/>
        <v>1</v>
      </c>
      <c r="AK33" s="43">
        <f t="shared" si="9"/>
        <v>5.47</v>
      </c>
      <c r="AL33" s="43">
        <f t="shared" si="10"/>
        <v>10</v>
      </c>
      <c r="AM33" s="44">
        <f t="shared" si="11"/>
        <v>9.4450000000000003</v>
      </c>
      <c r="AN33" s="31">
        <f t="shared" si="12"/>
        <v>9</v>
      </c>
    </row>
    <row r="34" spans="1:40" s="1" customFormat="1" ht="12" customHeight="1" x14ac:dyDescent="0.25">
      <c r="A34" s="28">
        <v>25</v>
      </c>
      <c r="B34" s="32">
        <v>201249105</v>
      </c>
      <c r="C34" s="33" t="s">
        <v>48</v>
      </c>
      <c r="D34" s="29" t="s">
        <v>51</v>
      </c>
      <c r="E34" s="30">
        <v>1</v>
      </c>
      <c r="F34" s="30">
        <v>1</v>
      </c>
      <c r="G34" s="30">
        <v>1</v>
      </c>
      <c r="H34" s="30">
        <v>1</v>
      </c>
      <c r="I34" s="30">
        <v>1</v>
      </c>
      <c r="J34" s="30">
        <v>1</v>
      </c>
      <c r="K34" s="30">
        <v>1</v>
      </c>
      <c r="L34" s="30">
        <v>1</v>
      </c>
      <c r="M34" s="30">
        <v>1</v>
      </c>
      <c r="N34" s="30">
        <f t="shared" si="1"/>
        <v>9</v>
      </c>
      <c r="O34" s="37">
        <f t="shared" si="2"/>
        <v>0</v>
      </c>
      <c r="P34" s="39">
        <f t="shared" si="3"/>
        <v>1</v>
      </c>
      <c r="Q34" s="30"/>
      <c r="R34" s="42">
        <v>9.6999999999999993</v>
      </c>
      <c r="S34" s="42">
        <v>10</v>
      </c>
      <c r="T34" s="42">
        <v>10</v>
      </c>
      <c r="U34" s="42">
        <v>10</v>
      </c>
      <c r="V34" s="42"/>
      <c r="W34" s="42">
        <v>2</v>
      </c>
      <c r="X34" s="42">
        <v>1.75</v>
      </c>
      <c r="Y34" s="42">
        <v>2</v>
      </c>
      <c r="Z34" s="42">
        <v>2</v>
      </c>
      <c r="AA34" s="42">
        <v>2</v>
      </c>
      <c r="AB34" s="41">
        <f t="shared" si="4"/>
        <v>9.75</v>
      </c>
      <c r="AC34" s="30"/>
      <c r="AD34" s="30">
        <v>2</v>
      </c>
      <c r="AE34" s="30"/>
      <c r="AF34" s="30"/>
      <c r="AG34" s="41">
        <f t="shared" si="5"/>
        <v>0</v>
      </c>
      <c r="AH34" s="43">
        <f t="shared" si="6"/>
        <v>0</v>
      </c>
      <c r="AI34" s="43">
        <f t="shared" si="7"/>
        <v>3.4124999999999996</v>
      </c>
      <c r="AJ34" s="43">
        <f t="shared" si="8"/>
        <v>1</v>
      </c>
      <c r="AK34" s="43">
        <f t="shared" si="9"/>
        <v>5.47</v>
      </c>
      <c r="AL34" s="43">
        <f t="shared" si="10"/>
        <v>10</v>
      </c>
      <c r="AM34" s="44">
        <f t="shared" si="11"/>
        <v>9.8825000000000003</v>
      </c>
      <c r="AN34" s="31">
        <f t="shared" si="12"/>
        <v>10</v>
      </c>
    </row>
    <row r="35" spans="1:40" s="1" customFormat="1" ht="12" customHeight="1" x14ac:dyDescent="0.25">
      <c r="A35" s="28">
        <v>26</v>
      </c>
      <c r="B35" s="32">
        <v>201212439</v>
      </c>
      <c r="C35" s="33" t="s">
        <v>49</v>
      </c>
      <c r="D35" s="29" t="s">
        <v>52</v>
      </c>
      <c r="E35" s="30">
        <v>1</v>
      </c>
      <c r="F35" s="30">
        <v>1</v>
      </c>
      <c r="G35" s="30">
        <v>1</v>
      </c>
      <c r="H35" s="30">
        <v>1</v>
      </c>
      <c r="I35" s="30">
        <v>1</v>
      </c>
      <c r="J35" s="30">
        <v>1</v>
      </c>
      <c r="K35" s="30">
        <v>1</v>
      </c>
      <c r="L35" s="30">
        <v>1</v>
      </c>
      <c r="M35" s="30">
        <v>1</v>
      </c>
      <c r="N35" s="30">
        <f t="shared" si="1"/>
        <v>9</v>
      </c>
      <c r="O35" s="37">
        <f t="shared" si="2"/>
        <v>0</v>
      </c>
      <c r="P35" s="39">
        <f t="shared" si="3"/>
        <v>1</v>
      </c>
      <c r="Q35" s="30"/>
      <c r="R35" s="42">
        <v>9.6999999999999993</v>
      </c>
      <c r="S35" s="42">
        <v>10</v>
      </c>
      <c r="T35" s="42">
        <v>10</v>
      </c>
      <c r="U35" s="42">
        <v>10</v>
      </c>
      <c r="V35" s="42"/>
      <c r="W35" s="42">
        <v>2</v>
      </c>
      <c r="X35" s="42">
        <v>2</v>
      </c>
      <c r="Y35" s="42">
        <v>2</v>
      </c>
      <c r="Z35" s="42">
        <v>2</v>
      </c>
      <c r="AA35" s="42">
        <v>2</v>
      </c>
      <c r="AB35" s="41">
        <f t="shared" si="4"/>
        <v>10</v>
      </c>
      <c r="AC35" s="30"/>
      <c r="AD35" s="30">
        <v>2</v>
      </c>
      <c r="AE35" s="30"/>
      <c r="AF35" s="30"/>
      <c r="AG35" s="41">
        <f t="shared" si="5"/>
        <v>0</v>
      </c>
      <c r="AH35" s="43">
        <f t="shared" si="6"/>
        <v>0</v>
      </c>
      <c r="AI35" s="43">
        <f t="shared" si="7"/>
        <v>3.5</v>
      </c>
      <c r="AJ35" s="43">
        <f t="shared" si="8"/>
        <v>1</v>
      </c>
      <c r="AK35" s="43">
        <f t="shared" si="9"/>
        <v>5.47</v>
      </c>
      <c r="AL35" s="43">
        <f t="shared" si="10"/>
        <v>10</v>
      </c>
      <c r="AM35" s="44">
        <f t="shared" si="11"/>
        <v>9.9699999999999989</v>
      </c>
      <c r="AN35" s="31">
        <f t="shared" si="12"/>
        <v>10</v>
      </c>
    </row>
    <row r="36" spans="1:40" s="1" customFormat="1" ht="12" customHeight="1" x14ac:dyDescent="0.25">
      <c r="A36" s="28">
        <v>27</v>
      </c>
      <c r="B36" s="32">
        <v>201226187</v>
      </c>
      <c r="C36" s="33" t="s">
        <v>50</v>
      </c>
      <c r="D36" s="29" t="s">
        <v>52</v>
      </c>
      <c r="E36" s="30">
        <v>1</v>
      </c>
      <c r="F36" s="30">
        <v>1</v>
      </c>
      <c r="G36" s="30">
        <v>1</v>
      </c>
      <c r="H36" s="30">
        <v>1</v>
      </c>
      <c r="I36" s="30">
        <v>1</v>
      </c>
      <c r="J36" s="30">
        <v>1</v>
      </c>
      <c r="K36" s="30">
        <v>1</v>
      </c>
      <c r="L36" s="30">
        <v>1</v>
      </c>
      <c r="M36" s="30">
        <v>1</v>
      </c>
      <c r="N36" s="30">
        <f t="shared" si="1"/>
        <v>9</v>
      </c>
      <c r="O36" s="37">
        <f t="shared" si="2"/>
        <v>0</v>
      </c>
      <c r="P36" s="39">
        <f t="shared" si="3"/>
        <v>1</v>
      </c>
      <c r="Q36" s="30"/>
      <c r="R36" s="42">
        <v>9.6999999999999993</v>
      </c>
      <c r="S36" s="42">
        <v>10</v>
      </c>
      <c r="T36" s="42">
        <v>10</v>
      </c>
      <c r="U36" s="42">
        <v>10</v>
      </c>
      <c r="V36" s="42"/>
      <c r="W36" s="42">
        <v>2</v>
      </c>
      <c r="X36" s="42">
        <v>2</v>
      </c>
      <c r="Y36" s="42">
        <v>2</v>
      </c>
      <c r="Z36" s="42">
        <v>2</v>
      </c>
      <c r="AA36" s="42">
        <v>2</v>
      </c>
      <c r="AB36" s="41">
        <f t="shared" si="4"/>
        <v>10</v>
      </c>
      <c r="AC36" s="30"/>
      <c r="AD36" s="30">
        <v>2</v>
      </c>
      <c r="AE36" s="30"/>
      <c r="AF36" s="30"/>
      <c r="AG36" s="41">
        <f t="shared" si="5"/>
        <v>0</v>
      </c>
      <c r="AH36" s="43">
        <f t="shared" si="6"/>
        <v>0</v>
      </c>
      <c r="AI36" s="43">
        <f t="shared" si="7"/>
        <v>3.5</v>
      </c>
      <c r="AJ36" s="43">
        <f t="shared" si="8"/>
        <v>1</v>
      </c>
      <c r="AK36" s="43">
        <f t="shared" si="9"/>
        <v>5.47</v>
      </c>
      <c r="AL36" s="43">
        <f t="shared" si="10"/>
        <v>10</v>
      </c>
      <c r="AM36" s="44">
        <f t="shared" si="11"/>
        <v>9.9699999999999989</v>
      </c>
      <c r="AN36" s="31">
        <f t="shared" si="12"/>
        <v>10</v>
      </c>
    </row>
    <row r="37" spans="1:40" ht="12" customHeight="1" x14ac:dyDescent="0.25">
      <c r="P37" s="38"/>
    </row>
    <row r="38" spans="1:40" ht="12" customHeight="1" x14ac:dyDescent="0.25"/>
  </sheetData>
  <mergeCells count="18">
    <mergeCell ref="A1:AN1"/>
    <mergeCell ref="D4:E4"/>
    <mergeCell ref="D5:E5"/>
    <mergeCell ref="D6:E6"/>
    <mergeCell ref="D3:I3"/>
    <mergeCell ref="J4:S4"/>
    <mergeCell ref="J5:S5"/>
    <mergeCell ref="J6:S6"/>
    <mergeCell ref="F4:I4"/>
    <mergeCell ref="F5:I5"/>
    <mergeCell ref="F6:I6"/>
    <mergeCell ref="T2:AN2"/>
    <mergeCell ref="E8:P8"/>
    <mergeCell ref="W8:AB8"/>
    <mergeCell ref="R8:V8"/>
    <mergeCell ref="AE8:AF8"/>
    <mergeCell ref="T3:AN7"/>
    <mergeCell ref="AC8:AD8"/>
  </mergeCells>
  <pageMargins left="0.19685039370078741" right="0.19685039370078741" top="0.39370078740157483" bottom="0.39370078740157483" header="0.51181102362204722" footer="0.51181102362204722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view="pageBreakPreview" topLeftCell="A8" zoomScaleNormal="100" zoomScaleSheetLayoutView="100" workbookViewId="0">
      <pane xSplit="5910" ySplit="2040" topLeftCell="Y10"/>
      <selection activeCell="AE36" sqref="AE36"/>
      <selection pane="topRight" activeCell="D7" sqref="D7"/>
      <selection pane="bottomLeft" activeCell="B9" sqref="B9"/>
      <selection pane="bottomRight" activeCell="Y10" sqref="Y10"/>
    </sheetView>
  </sheetViews>
  <sheetFormatPr baseColWidth="10" defaultRowHeight="15" x14ac:dyDescent="0.25"/>
  <cols>
    <col min="1" max="1" width="4" style="2" customWidth="1"/>
    <col min="2" max="2" width="12.7109375" style="3" customWidth="1"/>
    <col min="3" max="3" width="35.85546875" style="2" bestFit="1" customWidth="1"/>
    <col min="4" max="4" width="5.5703125" style="2" customWidth="1"/>
    <col min="5" max="14" width="2.28515625" style="2" customWidth="1"/>
    <col min="15" max="15" width="3.140625" style="2" bestFit="1" customWidth="1"/>
    <col min="16" max="16" width="6" style="2" bestFit="1" customWidth="1"/>
    <col min="17" max="17" width="2.28515625" style="2" customWidth="1"/>
    <col min="18" max="20" width="4" style="2" bestFit="1" customWidth="1"/>
    <col min="21" max="22" width="4" style="2" customWidth="1"/>
    <col min="23" max="23" width="4" style="2" bestFit="1" customWidth="1"/>
    <col min="24" max="24" width="4" style="2" customWidth="1"/>
    <col min="25" max="25" width="2.28515625" style="2" customWidth="1"/>
    <col min="26" max="26" width="4.85546875" style="2" bestFit="1" customWidth="1"/>
    <col min="27" max="27" width="2.28515625" style="2" customWidth="1"/>
    <col min="28" max="28" width="4" style="2" bestFit="1" customWidth="1"/>
    <col min="29" max="29" width="4" style="2" customWidth="1"/>
    <col min="30" max="30" width="6.5703125" style="2" bestFit="1" customWidth="1"/>
    <col min="31" max="31" width="3.7109375" style="2" bestFit="1" customWidth="1"/>
    <col min="32" max="33" width="4.7109375" style="68" bestFit="1" customWidth="1"/>
    <col min="34" max="34" width="4.7109375" style="2" bestFit="1" customWidth="1"/>
    <col min="35" max="35" width="4.85546875" style="2" bestFit="1" customWidth="1"/>
    <col min="36" max="36" width="5.85546875" style="2" customWidth="1"/>
    <col min="37" max="16384" width="11.42578125" style="2"/>
  </cols>
  <sheetData>
    <row r="1" spans="1:36" ht="12" customHeight="1" x14ac:dyDescent="0.25">
      <c r="A1" s="87" t="s">
        <v>53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</row>
    <row r="2" spans="1:36" ht="12" customHeight="1" x14ac:dyDescent="0.25">
      <c r="A2" s="4"/>
      <c r="B2" s="12" t="s">
        <v>4</v>
      </c>
      <c r="C2" s="11" t="s">
        <v>5</v>
      </c>
      <c r="D2" s="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90" t="s">
        <v>7</v>
      </c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</row>
    <row r="3" spans="1:36" ht="12" customHeight="1" x14ac:dyDescent="0.25">
      <c r="A3" s="5"/>
      <c r="B3" s="7" t="s">
        <v>19</v>
      </c>
      <c r="C3" s="16">
        <v>0.3</v>
      </c>
      <c r="D3" s="89" t="s">
        <v>9</v>
      </c>
      <c r="E3" s="90"/>
      <c r="F3" s="91"/>
      <c r="G3" s="91"/>
      <c r="H3" s="91"/>
      <c r="I3" s="91"/>
      <c r="J3" s="51" t="s">
        <v>13</v>
      </c>
      <c r="K3" s="51"/>
      <c r="L3" s="51"/>
      <c r="M3" s="51"/>
      <c r="N3" s="51"/>
      <c r="O3" s="51"/>
      <c r="P3" s="51"/>
      <c r="Q3" s="51"/>
      <c r="R3" s="51"/>
      <c r="S3" s="51"/>
      <c r="T3" s="81" t="s">
        <v>23</v>
      </c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</row>
    <row r="4" spans="1:36" ht="12" customHeight="1" x14ac:dyDescent="0.25">
      <c r="A4" s="5"/>
      <c r="B4" s="7" t="s">
        <v>20</v>
      </c>
      <c r="C4" s="16">
        <v>0.6</v>
      </c>
      <c r="D4" s="88"/>
      <c r="E4" s="88"/>
      <c r="F4" s="99" t="s">
        <v>10</v>
      </c>
      <c r="G4" s="99"/>
      <c r="H4" s="99"/>
      <c r="I4" s="99"/>
      <c r="J4" s="100"/>
      <c r="K4" s="101"/>
      <c r="L4" s="101"/>
      <c r="M4" s="101"/>
      <c r="N4" s="101"/>
      <c r="O4" s="101"/>
      <c r="P4" s="101"/>
      <c r="Q4" s="102"/>
      <c r="R4" s="52"/>
      <c r="S4" s="5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</row>
    <row r="5" spans="1:36" ht="12" customHeight="1" x14ac:dyDescent="0.25">
      <c r="A5" s="5"/>
      <c r="B5" s="7" t="s">
        <v>21</v>
      </c>
      <c r="C5" s="16">
        <v>0.1</v>
      </c>
      <c r="D5" s="88">
        <v>4</v>
      </c>
      <c r="E5" s="88"/>
      <c r="F5" s="99" t="s">
        <v>11</v>
      </c>
      <c r="G5" s="99"/>
      <c r="H5" s="99"/>
      <c r="I5" s="99"/>
      <c r="J5" s="106">
        <f>C5/D5*10</f>
        <v>0.25</v>
      </c>
      <c r="K5" s="107"/>
      <c r="L5" s="107"/>
      <c r="M5" s="107"/>
      <c r="N5" s="107"/>
      <c r="O5" s="107"/>
      <c r="P5" s="107"/>
      <c r="Q5" s="108"/>
      <c r="R5" s="52"/>
      <c r="S5" s="5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</row>
    <row r="6" spans="1:36" ht="12" customHeight="1" x14ac:dyDescent="0.25">
      <c r="A6" s="5"/>
      <c r="B6" s="7" t="s">
        <v>22</v>
      </c>
      <c r="C6" s="16">
        <v>0.02</v>
      </c>
      <c r="D6" s="88"/>
      <c r="E6" s="88"/>
      <c r="F6" s="99" t="s">
        <v>12</v>
      </c>
      <c r="G6" s="99"/>
      <c r="H6" s="99"/>
      <c r="I6" s="99"/>
      <c r="J6" s="100"/>
      <c r="K6" s="101"/>
      <c r="L6" s="101"/>
      <c r="M6" s="101"/>
      <c r="N6" s="101"/>
      <c r="O6" s="101"/>
      <c r="P6" s="101"/>
      <c r="Q6" s="102"/>
      <c r="R6" s="52"/>
      <c r="S6" s="5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</row>
    <row r="7" spans="1:36" ht="12" customHeight="1" x14ac:dyDescent="0.25">
      <c r="A7" s="5"/>
      <c r="B7" s="6" t="s">
        <v>6</v>
      </c>
      <c r="C7" s="17">
        <f>SUM(C3:C6)</f>
        <v>1.0199999999999998</v>
      </c>
      <c r="D7" s="1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</row>
    <row r="8" spans="1:36" ht="12" customHeight="1" x14ac:dyDescent="0.25">
      <c r="A8" s="20"/>
      <c r="B8" s="21"/>
      <c r="C8" s="22"/>
      <c r="D8" s="22"/>
      <c r="E8" s="104" t="s">
        <v>56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55"/>
      <c r="R8" s="105" t="s">
        <v>68</v>
      </c>
      <c r="S8" s="105"/>
      <c r="T8" s="105"/>
      <c r="U8" s="105"/>
      <c r="V8" s="105"/>
      <c r="W8" s="105"/>
      <c r="X8" s="105"/>
      <c r="Y8" s="103" t="s">
        <v>14</v>
      </c>
      <c r="Z8" s="103"/>
      <c r="AA8" s="103"/>
      <c r="AB8" s="103"/>
      <c r="AC8" s="69"/>
      <c r="AD8" s="56"/>
      <c r="AE8" s="57"/>
      <c r="AF8" s="58"/>
      <c r="AG8" s="58"/>
      <c r="AH8" s="103" t="s">
        <v>14</v>
      </c>
      <c r="AI8" s="103"/>
      <c r="AJ8" s="103"/>
    </row>
    <row r="9" spans="1:36" ht="75" customHeight="1" x14ac:dyDescent="0.25">
      <c r="A9" s="23" t="s">
        <v>0</v>
      </c>
      <c r="B9" s="24" t="s">
        <v>1</v>
      </c>
      <c r="C9" s="24" t="s">
        <v>2</v>
      </c>
      <c r="D9" s="25" t="s">
        <v>3</v>
      </c>
      <c r="E9" s="59">
        <v>41929</v>
      </c>
      <c r="F9" s="59">
        <v>41936</v>
      </c>
      <c r="G9" s="59">
        <v>41943</v>
      </c>
      <c r="H9" s="59">
        <v>41950</v>
      </c>
      <c r="I9" s="59">
        <v>41957</v>
      </c>
      <c r="J9" s="59">
        <v>41964</v>
      </c>
      <c r="K9" s="59">
        <v>41971</v>
      </c>
      <c r="L9" s="59">
        <v>41978</v>
      </c>
      <c r="M9" s="59">
        <v>41985</v>
      </c>
      <c r="N9" s="60">
        <v>9</v>
      </c>
      <c r="O9" s="60" t="s">
        <v>54</v>
      </c>
      <c r="P9" s="60" t="s">
        <v>55</v>
      </c>
      <c r="Q9" s="60"/>
      <c r="R9" s="60" t="s">
        <v>81</v>
      </c>
      <c r="S9" s="60" t="s">
        <v>82</v>
      </c>
      <c r="T9" s="60" t="s">
        <v>83</v>
      </c>
      <c r="U9" s="60" t="s">
        <v>84</v>
      </c>
      <c r="V9" s="60" t="s">
        <v>85</v>
      </c>
      <c r="W9" s="60" t="s">
        <v>86</v>
      </c>
      <c r="X9" s="60" t="s">
        <v>87</v>
      </c>
      <c r="Y9" s="60"/>
      <c r="Z9" s="60" t="s">
        <v>88</v>
      </c>
      <c r="AA9" s="60" t="s">
        <v>70</v>
      </c>
      <c r="AB9" s="60" t="s">
        <v>89</v>
      </c>
      <c r="AC9" s="60" t="s">
        <v>90</v>
      </c>
      <c r="AD9" s="61" t="s">
        <v>18</v>
      </c>
      <c r="AE9" s="61" t="s">
        <v>17</v>
      </c>
      <c r="AF9" s="62" t="s">
        <v>15</v>
      </c>
      <c r="AG9" s="62" t="s">
        <v>10</v>
      </c>
      <c r="AH9" s="63" t="s">
        <v>16</v>
      </c>
      <c r="AI9" s="63" t="s">
        <v>67</v>
      </c>
      <c r="AJ9" s="64" t="s">
        <v>8</v>
      </c>
    </row>
    <row r="10" spans="1:36" s="1" customFormat="1" ht="12" customHeight="1" x14ac:dyDescent="0.25">
      <c r="A10" s="28">
        <v>1</v>
      </c>
      <c r="B10" s="32">
        <v>201215496</v>
      </c>
      <c r="C10" s="33" t="s">
        <v>24</v>
      </c>
      <c r="D10" s="29" t="s">
        <v>51</v>
      </c>
      <c r="E10" s="30">
        <v>1</v>
      </c>
      <c r="F10" s="30">
        <v>1</v>
      </c>
      <c r="G10" s="30">
        <v>1</v>
      </c>
      <c r="H10" s="30">
        <v>1</v>
      </c>
      <c r="I10" s="30">
        <v>1</v>
      </c>
      <c r="J10" s="30">
        <v>1</v>
      </c>
      <c r="K10" s="30">
        <v>1</v>
      </c>
      <c r="L10" s="30">
        <v>1</v>
      </c>
      <c r="M10" s="30"/>
      <c r="N10" s="37">
        <f>SUM(E10:M10)</f>
        <v>8</v>
      </c>
      <c r="O10" s="37">
        <f>$N$9-N10</f>
        <v>1</v>
      </c>
      <c r="P10" s="39">
        <f>N10/$N$9</f>
        <v>0.88888888888888884</v>
      </c>
      <c r="Q10" s="30"/>
      <c r="R10" s="42">
        <v>8</v>
      </c>
      <c r="S10" s="42">
        <v>9</v>
      </c>
      <c r="T10" s="42">
        <v>7</v>
      </c>
      <c r="U10" s="42">
        <v>10</v>
      </c>
      <c r="V10" s="42">
        <v>8</v>
      </c>
      <c r="W10" s="42">
        <v>8</v>
      </c>
      <c r="X10" s="42">
        <v>10</v>
      </c>
      <c r="Y10" s="30"/>
      <c r="Z10" s="42">
        <v>3</v>
      </c>
      <c r="AA10" s="30"/>
      <c r="AB10" s="42">
        <v>7</v>
      </c>
      <c r="AC10" s="42">
        <v>6.3</v>
      </c>
      <c r="AD10" s="41">
        <f>IF(AVERAGE(AB10:AC10)+AA10&gt;10,10,AVERAGE(AB10:AC10)+AA10)</f>
        <v>6.65</v>
      </c>
      <c r="AE10" s="43">
        <f>AD10*$C$3</f>
        <v>1.9950000000000001</v>
      </c>
      <c r="AF10" s="44">
        <f>Z10*$J$5</f>
        <v>0.75</v>
      </c>
      <c r="AG10" s="44">
        <f>R10*0.05+S10*0.05+T10*0.1+U10*0.1+V10*0.1+W10*0.1+X10*0.1</f>
        <v>5.15</v>
      </c>
      <c r="AH10" s="65">
        <f>P10</f>
        <v>0.88888888888888884</v>
      </c>
      <c r="AI10" s="66">
        <f>SUM(AE10,AF10,AG10)</f>
        <v>7.8950000000000005</v>
      </c>
      <c r="AJ10" s="67">
        <f>IF(AI10&lt;6,ROUNDDOWN(AI10,0),ROUND(AI10,0))</f>
        <v>8</v>
      </c>
    </row>
    <row r="11" spans="1:36" s="1" customFormat="1" ht="12" customHeight="1" x14ac:dyDescent="0.25">
      <c r="A11" s="28">
        <v>2</v>
      </c>
      <c r="B11" s="32">
        <v>201210901</v>
      </c>
      <c r="C11" s="33" t="s">
        <v>25</v>
      </c>
      <c r="D11" s="29" t="s">
        <v>51</v>
      </c>
      <c r="E11" s="30">
        <v>1</v>
      </c>
      <c r="F11" s="30">
        <v>1</v>
      </c>
      <c r="G11" s="30">
        <v>1</v>
      </c>
      <c r="H11" s="30">
        <v>1</v>
      </c>
      <c r="I11" s="30">
        <v>1</v>
      </c>
      <c r="J11" s="30">
        <v>1</v>
      </c>
      <c r="K11" s="30">
        <v>1</v>
      </c>
      <c r="L11" s="30">
        <v>1</v>
      </c>
      <c r="M11" s="30"/>
      <c r="N11" s="37">
        <f t="shared" ref="N11:N25" si="0">SUM(E11:M11)</f>
        <v>8</v>
      </c>
      <c r="O11" s="37">
        <f t="shared" ref="O11:O25" si="1">$N$9-N11</f>
        <v>1</v>
      </c>
      <c r="P11" s="39">
        <f t="shared" ref="P11:P25" si="2">N11/$N$9</f>
        <v>0.88888888888888884</v>
      </c>
      <c r="Q11" s="30"/>
      <c r="R11" s="42">
        <v>9.5</v>
      </c>
      <c r="S11" s="42">
        <v>10</v>
      </c>
      <c r="T11" s="42">
        <v>7</v>
      </c>
      <c r="U11" s="42">
        <v>10</v>
      </c>
      <c r="V11" s="42">
        <v>8</v>
      </c>
      <c r="W11" s="42">
        <v>8</v>
      </c>
      <c r="X11" s="42">
        <v>10</v>
      </c>
      <c r="Y11" s="30"/>
      <c r="Z11" s="42">
        <v>4</v>
      </c>
      <c r="AA11" s="30">
        <v>1</v>
      </c>
      <c r="AB11" s="42">
        <v>8</v>
      </c>
      <c r="AC11" s="42">
        <v>6.3</v>
      </c>
      <c r="AD11" s="41">
        <f t="shared" ref="AD11:AD36" si="3">IF(AVERAGE(AB11:AC11)+AA11&gt;10,10,AVERAGE(AB11:AC11)+AA11)</f>
        <v>8.15</v>
      </c>
      <c r="AE11" s="43">
        <f t="shared" ref="AE11:AE25" si="4">AD11*$C$3</f>
        <v>2.4449999999999998</v>
      </c>
      <c r="AF11" s="44">
        <f t="shared" ref="AF11:AF25" si="5">Z11*$J$5</f>
        <v>1</v>
      </c>
      <c r="AG11" s="44">
        <f t="shared" ref="AG11:AG25" si="6">R11*0.05+S11*0.05+T11*0.1+U11*0.1+V11*0.1+W11*0.1+X11*0.1</f>
        <v>5.2750000000000004</v>
      </c>
      <c r="AH11" s="65">
        <f t="shared" ref="AH11:AH25" si="7">P11</f>
        <v>0.88888888888888884</v>
      </c>
      <c r="AI11" s="66">
        <f t="shared" ref="AI11:AI25" si="8">SUM(AE11,AF11,AG11)</f>
        <v>8.7200000000000006</v>
      </c>
      <c r="AJ11" s="67">
        <f t="shared" ref="AJ11:AJ25" si="9">IF(AI11&lt;6,ROUNDDOWN(AI11,0),ROUND(AI11,0))</f>
        <v>9</v>
      </c>
    </row>
    <row r="12" spans="1:36" s="1" customFormat="1" ht="12" customHeight="1" x14ac:dyDescent="0.25">
      <c r="A12" s="28">
        <v>3</v>
      </c>
      <c r="B12" s="32">
        <v>201232056</v>
      </c>
      <c r="C12" s="33" t="s">
        <v>26</v>
      </c>
      <c r="D12" s="29" t="s">
        <v>51</v>
      </c>
      <c r="E12" s="30">
        <v>1</v>
      </c>
      <c r="F12" s="30">
        <v>1</v>
      </c>
      <c r="G12" s="30">
        <v>1</v>
      </c>
      <c r="H12" s="30">
        <v>1</v>
      </c>
      <c r="I12" s="30">
        <v>1</v>
      </c>
      <c r="J12" s="30">
        <v>1</v>
      </c>
      <c r="K12" s="30">
        <v>1</v>
      </c>
      <c r="L12" s="30">
        <v>1</v>
      </c>
      <c r="M12" s="30"/>
      <c r="N12" s="37">
        <f t="shared" si="0"/>
        <v>8</v>
      </c>
      <c r="O12" s="37">
        <f t="shared" si="1"/>
        <v>1</v>
      </c>
      <c r="P12" s="39">
        <f t="shared" si="2"/>
        <v>0.88888888888888884</v>
      </c>
      <c r="Q12" s="30"/>
      <c r="R12" s="42">
        <v>10</v>
      </c>
      <c r="S12" s="42">
        <v>10</v>
      </c>
      <c r="T12" s="42">
        <v>7</v>
      </c>
      <c r="U12" s="42">
        <v>5</v>
      </c>
      <c r="V12" s="42">
        <v>6</v>
      </c>
      <c r="W12" s="42">
        <v>8</v>
      </c>
      <c r="X12" s="42">
        <v>10</v>
      </c>
      <c r="Y12" s="30"/>
      <c r="Z12" s="42">
        <v>4</v>
      </c>
      <c r="AA12" s="30"/>
      <c r="AB12" s="42">
        <v>4</v>
      </c>
      <c r="AC12" s="42">
        <v>6.3</v>
      </c>
      <c r="AD12" s="41">
        <f t="shared" si="3"/>
        <v>5.15</v>
      </c>
      <c r="AE12" s="43">
        <f t="shared" si="4"/>
        <v>1.5450000000000002</v>
      </c>
      <c r="AF12" s="44">
        <f t="shared" si="5"/>
        <v>1</v>
      </c>
      <c r="AG12" s="44">
        <f t="shared" si="6"/>
        <v>4.6000000000000005</v>
      </c>
      <c r="AH12" s="65">
        <f t="shared" si="7"/>
        <v>0.88888888888888884</v>
      </c>
      <c r="AI12" s="66">
        <f t="shared" si="8"/>
        <v>7.1450000000000005</v>
      </c>
      <c r="AJ12" s="67">
        <f t="shared" si="9"/>
        <v>7</v>
      </c>
    </row>
    <row r="13" spans="1:36" s="1" customFormat="1" ht="12" customHeight="1" x14ac:dyDescent="0.25">
      <c r="A13" s="28">
        <v>4</v>
      </c>
      <c r="B13" s="32">
        <v>201207935</v>
      </c>
      <c r="C13" s="33" t="s">
        <v>27</v>
      </c>
      <c r="D13" s="29" t="s">
        <v>51</v>
      </c>
      <c r="E13" s="30">
        <v>1</v>
      </c>
      <c r="F13" s="30">
        <v>1</v>
      </c>
      <c r="G13" s="30">
        <v>1</v>
      </c>
      <c r="H13" s="30">
        <v>1</v>
      </c>
      <c r="I13" s="30">
        <v>1</v>
      </c>
      <c r="J13" s="30">
        <v>1</v>
      </c>
      <c r="K13" s="30">
        <v>1</v>
      </c>
      <c r="L13" s="30">
        <v>1</v>
      </c>
      <c r="M13" s="30"/>
      <c r="N13" s="37">
        <f t="shared" si="0"/>
        <v>8</v>
      </c>
      <c r="O13" s="37">
        <f t="shared" si="1"/>
        <v>1</v>
      </c>
      <c r="P13" s="39">
        <f t="shared" si="2"/>
        <v>0.88888888888888884</v>
      </c>
      <c r="Q13" s="30"/>
      <c r="R13" s="42">
        <v>10</v>
      </c>
      <c r="S13" s="42">
        <v>9</v>
      </c>
      <c r="T13" s="42">
        <v>10</v>
      </c>
      <c r="U13" s="42">
        <v>0</v>
      </c>
      <c r="V13" s="42">
        <v>8</v>
      </c>
      <c r="W13" s="42">
        <v>10</v>
      </c>
      <c r="X13" s="42">
        <v>10</v>
      </c>
      <c r="Y13" s="30"/>
      <c r="Z13" s="42">
        <v>4</v>
      </c>
      <c r="AA13" s="30">
        <v>1</v>
      </c>
      <c r="AB13" s="42">
        <v>10</v>
      </c>
      <c r="AC13" s="42">
        <v>3.5</v>
      </c>
      <c r="AD13" s="41">
        <f t="shared" si="3"/>
        <v>7.75</v>
      </c>
      <c r="AE13" s="43">
        <f t="shared" si="4"/>
        <v>2.3249999999999997</v>
      </c>
      <c r="AF13" s="44">
        <f t="shared" si="5"/>
        <v>1</v>
      </c>
      <c r="AG13" s="44">
        <f t="shared" si="6"/>
        <v>4.75</v>
      </c>
      <c r="AH13" s="65">
        <f t="shared" si="7"/>
        <v>0.88888888888888884</v>
      </c>
      <c r="AI13" s="66">
        <f t="shared" si="8"/>
        <v>8.0749999999999993</v>
      </c>
      <c r="AJ13" s="67">
        <f t="shared" si="9"/>
        <v>8</v>
      </c>
    </row>
    <row r="14" spans="1:36" s="1" customFormat="1" ht="12" customHeight="1" x14ac:dyDescent="0.25">
      <c r="A14" s="28">
        <v>5</v>
      </c>
      <c r="B14" s="32">
        <v>201221371</v>
      </c>
      <c r="C14" s="33" t="s">
        <v>28</v>
      </c>
      <c r="D14" s="29" t="s">
        <v>51</v>
      </c>
      <c r="E14" s="30">
        <v>1</v>
      </c>
      <c r="F14" s="30">
        <v>1</v>
      </c>
      <c r="G14" s="30">
        <v>1</v>
      </c>
      <c r="H14" s="30">
        <v>1</v>
      </c>
      <c r="I14" s="30">
        <v>1</v>
      </c>
      <c r="J14" s="30">
        <v>1</v>
      </c>
      <c r="K14" s="30">
        <v>1</v>
      </c>
      <c r="L14" s="30">
        <v>1</v>
      </c>
      <c r="M14" s="30"/>
      <c r="N14" s="37">
        <f t="shared" si="0"/>
        <v>8</v>
      </c>
      <c r="O14" s="37">
        <f t="shared" si="1"/>
        <v>1</v>
      </c>
      <c r="P14" s="39">
        <f t="shared" si="2"/>
        <v>0.88888888888888884</v>
      </c>
      <c r="Q14" s="30"/>
      <c r="R14" s="42">
        <v>10</v>
      </c>
      <c r="S14" s="42">
        <v>0</v>
      </c>
      <c r="T14" s="42">
        <v>10</v>
      </c>
      <c r="U14" s="42">
        <v>0</v>
      </c>
      <c r="V14" s="42">
        <v>8</v>
      </c>
      <c r="W14" s="42">
        <v>10</v>
      </c>
      <c r="X14" s="42">
        <v>10</v>
      </c>
      <c r="Y14" s="30"/>
      <c r="Z14" s="42">
        <v>4</v>
      </c>
      <c r="AA14" s="30"/>
      <c r="AB14" s="42">
        <v>2.5</v>
      </c>
      <c r="AC14" s="42">
        <v>3.5</v>
      </c>
      <c r="AD14" s="41">
        <f t="shared" si="3"/>
        <v>3</v>
      </c>
      <c r="AE14" s="43">
        <f t="shared" si="4"/>
        <v>0.89999999999999991</v>
      </c>
      <c r="AF14" s="44">
        <f t="shared" si="5"/>
        <v>1</v>
      </c>
      <c r="AG14" s="44">
        <f t="shared" si="6"/>
        <v>4.3</v>
      </c>
      <c r="AH14" s="65">
        <f t="shared" si="7"/>
        <v>0.88888888888888884</v>
      </c>
      <c r="AI14" s="66">
        <f t="shared" si="8"/>
        <v>6.1999999999999993</v>
      </c>
      <c r="AJ14" s="67">
        <f t="shared" si="9"/>
        <v>6</v>
      </c>
    </row>
    <row r="15" spans="1:36" s="1" customFormat="1" ht="12" customHeight="1" x14ac:dyDescent="0.25">
      <c r="A15" s="28">
        <v>6</v>
      </c>
      <c r="B15" s="32">
        <v>201225802</v>
      </c>
      <c r="C15" s="33" t="s">
        <v>29</v>
      </c>
      <c r="D15" s="29" t="s">
        <v>51</v>
      </c>
      <c r="E15" s="30">
        <v>1</v>
      </c>
      <c r="F15" s="30">
        <v>1</v>
      </c>
      <c r="G15" s="30">
        <v>1</v>
      </c>
      <c r="H15" s="30">
        <v>1</v>
      </c>
      <c r="I15" s="30">
        <v>1</v>
      </c>
      <c r="J15" s="30">
        <v>1</v>
      </c>
      <c r="K15" s="30">
        <v>1</v>
      </c>
      <c r="L15" s="30">
        <v>1</v>
      </c>
      <c r="M15" s="30"/>
      <c r="N15" s="37">
        <f t="shared" si="0"/>
        <v>8</v>
      </c>
      <c r="O15" s="37">
        <f t="shared" si="1"/>
        <v>1</v>
      </c>
      <c r="P15" s="39">
        <f t="shared" si="2"/>
        <v>0.88888888888888884</v>
      </c>
      <c r="Q15" s="30"/>
      <c r="R15" s="42">
        <v>10</v>
      </c>
      <c r="S15" s="42">
        <v>9</v>
      </c>
      <c r="T15" s="42">
        <v>10</v>
      </c>
      <c r="U15" s="42">
        <v>0</v>
      </c>
      <c r="V15" s="42">
        <v>10</v>
      </c>
      <c r="W15" s="42">
        <v>10</v>
      </c>
      <c r="X15" s="42">
        <v>10</v>
      </c>
      <c r="Y15" s="30"/>
      <c r="Z15" s="42">
        <v>4</v>
      </c>
      <c r="AA15" s="30"/>
      <c r="AB15" s="42">
        <v>2.5</v>
      </c>
      <c r="AC15" s="42">
        <v>3.5</v>
      </c>
      <c r="AD15" s="41">
        <f t="shared" si="3"/>
        <v>3</v>
      </c>
      <c r="AE15" s="43">
        <f t="shared" si="4"/>
        <v>0.89999999999999991</v>
      </c>
      <c r="AF15" s="44">
        <f t="shared" si="5"/>
        <v>1</v>
      </c>
      <c r="AG15" s="44">
        <f t="shared" si="6"/>
        <v>4.95</v>
      </c>
      <c r="AH15" s="65">
        <f t="shared" si="7"/>
        <v>0.88888888888888884</v>
      </c>
      <c r="AI15" s="66">
        <f t="shared" si="8"/>
        <v>6.85</v>
      </c>
      <c r="AJ15" s="67">
        <f t="shared" si="9"/>
        <v>7</v>
      </c>
    </row>
    <row r="16" spans="1:36" s="1" customFormat="1" ht="12" customHeight="1" x14ac:dyDescent="0.25">
      <c r="A16" s="28">
        <v>7</v>
      </c>
      <c r="B16" s="34">
        <v>201219395</v>
      </c>
      <c r="C16" s="33" t="s">
        <v>30</v>
      </c>
      <c r="D16" s="29" t="s">
        <v>51</v>
      </c>
      <c r="E16" s="30">
        <v>1</v>
      </c>
      <c r="F16" s="30">
        <v>1</v>
      </c>
      <c r="G16" s="30">
        <v>1</v>
      </c>
      <c r="H16" s="30">
        <v>1</v>
      </c>
      <c r="I16" s="30">
        <v>1</v>
      </c>
      <c r="J16" s="30">
        <v>1</v>
      </c>
      <c r="K16" s="30">
        <v>1</v>
      </c>
      <c r="L16" s="30">
        <v>1</v>
      </c>
      <c r="M16" s="30"/>
      <c r="N16" s="37">
        <f t="shared" si="0"/>
        <v>8</v>
      </c>
      <c r="O16" s="37">
        <f t="shared" si="1"/>
        <v>1</v>
      </c>
      <c r="P16" s="39">
        <f t="shared" si="2"/>
        <v>0.88888888888888884</v>
      </c>
      <c r="Q16" s="30"/>
      <c r="R16" s="42">
        <v>9.5</v>
      </c>
      <c r="S16" s="42">
        <v>10</v>
      </c>
      <c r="T16" s="42">
        <v>10</v>
      </c>
      <c r="U16" s="42">
        <v>10</v>
      </c>
      <c r="V16" s="42">
        <v>10</v>
      </c>
      <c r="W16" s="42">
        <v>10</v>
      </c>
      <c r="X16" s="42">
        <v>10</v>
      </c>
      <c r="Y16" s="30"/>
      <c r="Z16" s="42">
        <v>4</v>
      </c>
      <c r="AA16" s="30"/>
      <c r="AB16" s="42">
        <v>10</v>
      </c>
      <c r="AC16" s="42">
        <v>8.1</v>
      </c>
      <c r="AD16" s="41">
        <f t="shared" si="3"/>
        <v>9.0500000000000007</v>
      </c>
      <c r="AE16" s="43">
        <f t="shared" si="4"/>
        <v>2.7150000000000003</v>
      </c>
      <c r="AF16" s="44">
        <f t="shared" si="5"/>
        <v>1</v>
      </c>
      <c r="AG16" s="44">
        <f t="shared" si="6"/>
        <v>5.9749999999999996</v>
      </c>
      <c r="AH16" s="65">
        <f t="shared" si="7"/>
        <v>0.88888888888888884</v>
      </c>
      <c r="AI16" s="66">
        <f t="shared" si="8"/>
        <v>9.69</v>
      </c>
      <c r="AJ16" s="67">
        <f t="shared" si="9"/>
        <v>10</v>
      </c>
    </row>
    <row r="17" spans="1:36" s="1" customFormat="1" ht="12" customHeight="1" x14ac:dyDescent="0.25">
      <c r="A17" s="28">
        <v>8</v>
      </c>
      <c r="B17" s="32">
        <v>201225812</v>
      </c>
      <c r="C17" s="33" t="s">
        <v>31</v>
      </c>
      <c r="D17" s="29" t="s">
        <v>51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30">
        <v>1</v>
      </c>
      <c r="K17" s="30">
        <v>1</v>
      </c>
      <c r="L17" s="30">
        <v>1</v>
      </c>
      <c r="M17" s="30"/>
      <c r="N17" s="37">
        <f t="shared" si="0"/>
        <v>8</v>
      </c>
      <c r="O17" s="37">
        <f t="shared" si="1"/>
        <v>1</v>
      </c>
      <c r="P17" s="39">
        <f t="shared" si="2"/>
        <v>0.88888888888888884</v>
      </c>
      <c r="Q17" s="30"/>
      <c r="R17" s="42">
        <v>10</v>
      </c>
      <c r="S17" s="42">
        <v>10</v>
      </c>
      <c r="T17" s="42">
        <v>10</v>
      </c>
      <c r="U17" s="42">
        <v>10</v>
      </c>
      <c r="V17" s="42">
        <v>10</v>
      </c>
      <c r="W17" s="42">
        <v>10</v>
      </c>
      <c r="X17" s="42">
        <v>10</v>
      </c>
      <c r="Y17" s="30"/>
      <c r="Z17" s="42">
        <v>4</v>
      </c>
      <c r="AA17" s="30"/>
      <c r="AB17" s="42">
        <v>9</v>
      </c>
      <c r="AC17" s="42">
        <v>8.1</v>
      </c>
      <c r="AD17" s="41">
        <f t="shared" si="3"/>
        <v>8.5500000000000007</v>
      </c>
      <c r="AE17" s="43">
        <f t="shared" si="4"/>
        <v>2.5649999999999999</v>
      </c>
      <c r="AF17" s="44">
        <f t="shared" si="5"/>
        <v>1</v>
      </c>
      <c r="AG17" s="44">
        <f t="shared" si="6"/>
        <v>6</v>
      </c>
      <c r="AH17" s="65">
        <f t="shared" si="7"/>
        <v>0.88888888888888884</v>
      </c>
      <c r="AI17" s="66">
        <f t="shared" si="8"/>
        <v>9.5649999999999995</v>
      </c>
      <c r="AJ17" s="67">
        <f t="shared" si="9"/>
        <v>10</v>
      </c>
    </row>
    <row r="18" spans="1:36" s="1" customFormat="1" ht="12" customHeight="1" x14ac:dyDescent="0.25">
      <c r="A18" s="28">
        <v>9</v>
      </c>
      <c r="B18" s="32">
        <v>201215617</v>
      </c>
      <c r="C18" s="33" t="s">
        <v>32</v>
      </c>
      <c r="D18" s="29" t="s">
        <v>52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30">
        <v>1</v>
      </c>
      <c r="K18" s="30">
        <v>1</v>
      </c>
      <c r="L18" s="30">
        <v>1</v>
      </c>
      <c r="M18" s="30"/>
      <c r="N18" s="37">
        <f t="shared" si="0"/>
        <v>8</v>
      </c>
      <c r="O18" s="37">
        <f t="shared" si="1"/>
        <v>1</v>
      </c>
      <c r="P18" s="39">
        <f t="shared" si="2"/>
        <v>0.88888888888888884</v>
      </c>
      <c r="Q18" s="30"/>
      <c r="R18" s="42">
        <v>9</v>
      </c>
      <c r="S18" s="42">
        <v>10</v>
      </c>
      <c r="T18" s="42">
        <v>10</v>
      </c>
      <c r="U18" s="42">
        <v>0</v>
      </c>
      <c r="V18" s="42">
        <v>10</v>
      </c>
      <c r="W18" s="42">
        <v>10</v>
      </c>
      <c r="X18" s="42">
        <v>10</v>
      </c>
      <c r="Y18" s="30"/>
      <c r="Z18" s="42">
        <v>4</v>
      </c>
      <c r="AA18" s="30">
        <v>1</v>
      </c>
      <c r="AB18" s="42">
        <v>6</v>
      </c>
      <c r="AC18" s="42">
        <v>10</v>
      </c>
      <c r="AD18" s="41">
        <f t="shared" si="3"/>
        <v>9</v>
      </c>
      <c r="AE18" s="43">
        <f t="shared" si="4"/>
        <v>2.6999999999999997</v>
      </c>
      <c r="AF18" s="44">
        <f t="shared" si="5"/>
        <v>1</v>
      </c>
      <c r="AG18" s="44">
        <f t="shared" si="6"/>
        <v>4.95</v>
      </c>
      <c r="AH18" s="65">
        <f t="shared" si="7"/>
        <v>0.88888888888888884</v>
      </c>
      <c r="AI18" s="66">
        <f t="shared" si="8"/>
        <v>8.65</v>
      </c>
      <c r="AJ18" s="67">
        <f t="shared" si="9"/>
        <v>9</v>
      </c>
    </row>
    <row r="19" spans="1:36" s="1" customFormat="1" ht="12" customHeight="1" x14ac:dyDescent="0.25">
      <c r="A19" s="28">
        <v>10</v>
      </c>
      <c r="B19" s="34">
        <v>201232227</v>
      </c>
      <c r="C19" s="33" t="s">
        <v>33</v>
      </c>
      <c r="D19" s="29" t="s">
        <v>51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30">
        <v>1</v>
      </c>
      <c r="K19" s="30">
        <v>1</v>
      </c>
      <c r="L19" s="30">
        <v>1</v>
      </c>
      <c r="M19" s="30"/>
      <c r="N19" s="37">
        <f t="shared" si="0"/>
        <v>8</v>
      </c>
      <c r="O19" s="37">
        <f t="shared" si="1"/>
        <v>1</v>
      </c>
      <c r="P19" s="39">
        <f t="shared" si="2"/>
        <v>0.88888888888888884</v>
      </c>
      <c r="Q19" s="30"/>
      <c r="R19" s="42">
        <v>10</v>
      </c>
      <c r="S19" s="42">
        <v>10</v>
      </c>
      <c r="T19" s="42">
        <v>10</v>
      </c>
      <c r="U19" s="42">
        <v>10</v>
      </c>
      <c r="V19" s="42">
        <v>10</v>
      </c>
      <c r="W19" s="42">
        <v>10</v>
      </c>
      <c r="X19" s="42">
        <v>10</v>
      </c>
      <c r="Y19" s="30"/>
      <c r="Z19" s="42">
        <v>4</v>
      </c>
      <c r="AA19" s="30">
        <v>3</v>
      </c>
      <c r="AB19" s="42">
        <v>8</v>
      </c>
      <c r="AC19" s="42">
        <v>10</v>
      </c>
      <c r="AD19" s="41">
        <f t="shared" si="3"/>
        <v>10</v>
      </c>
      <c r="AE19" s="43">
        <f t="shared" si="4"/>
        <v>3</v>
      </c>
      <c r="AF19" s="44">
        <f t="shared" si="5"/>
        <v>1</v>
      </c>
      <c r="AG19" s="44">
        <f t="shared" si="6"/>
        <v>6</v>
      </c>
      <c r="AH19" s="65">
        <f t="shared" si="7"/>
        <v>0.88888888888888884</v>
      </c>
      <c r="AI19" s="66">
        <f t="shared" si="8"/>
        <v>10</v>
      </c>
      <c r="AJ19" s="67">
        <f t="shared" si="9"/>
        <v>10</v>
      </c>
    </row>
    <row r="20" spans="1:36" s="1" customFormat="1" ht="12" customHeight="1" x14ac:dyDescent="0.25">
      <c r="A20" s="28">
        <v>11</v>
      </c>
      <c r="B20" s="32">
        <v>201209442</v>
      </c>
      <c r="C20" s="33" t="s">
        <v>34</v>
      </c>
      <c r="D20" s="29" t="s">
        <v>52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30">
        <v>1</v>
      </c>
      <c r="K20" s="30">
        <v>1</v>
      </c>
      <c r="L20" s="30">
        <v>1</v>
      </c>
      <c r="M20" s="30"/>
      <c r="N20" s="37">
        <f t="shared" si="0"/>
        <v>8</v>
      </c>
      <c r="O20" s="37">
        <f t="shared" si="1"/>
        <v>1</v>
      </c>
      <c r="P20" s="39">
        <f t="shared" si="2"/>
        <v>0.88888888888888884</v>
      </c>
      <c r="Q20" s="30"/>
      <c r="R20" s="42">
        <v>9</v>
      </c>
      <c r="S20" s="42">
        <v>9</v>
      </c>
      <c r="T20" s="42">
        <v>6</v>
      </c>
      <c r="U20" s="42">
        <v>0</v>
      </c>
      <c r="V20" s="42">
        <v>8</v>
      </c>
      <c r="W20" s="42">
        <v>10</v>
      </c>
      <c r="X20" s="42">
        <v>10</v>
      </c>
      <c r="Y20" s="30"/>
      <c r="Z20" s="42">
        <v>4</v>
      </c>
      <c r="AA20" s="30">
        <v>1</v>
      </c>
      <c r="AB20" s="42">
        <v>7</v>
      </c>
      <c r="AC20" s="42">
        <v>6.7</v>
      </c>
      <c r="AD20" s="41">
        <f t="shared" si="3"/>
        <v>7.85</v>
      </c>
      <c r="AE20" s="43">
        <f t="shared" si="4"/>
        <v>2.355</v>
      </c>
      <c r="AF20" s="44">
        <f t="shared" si="5"/>
        <v>1</v>
      </c>
      <c r="AG20" s="44">
        <f t="shared" si="6"/>
        <v>4.3</v>
      </c>
      <c r="AH20" s="65">
        <f t="shared" si="7"/>
        <v>0.88888888888888884</v>
      </c>
      <c r="AI20" s="66">
        <f t="shared" si="8"/>
        <v>7.6549999999999994</v>
      </c>
      <c r="AJ20" s="67">
        <f t="shared" si="9"/>
        <v>8</v>
      </c>
    </row>
    <row r="21" spans="1:36" s="1" customFormat="1" ht="12" customHeight="1" x14ac:dyDescent="0.25">
      <c r="A21" s="28">
        <v>12</v>
      </c>
      <c r="B21" s="32">
        <v>201232287</v>
      </c>
      <c r="C21" s="33" t="s">
        <v>35</v>
      </c>
      <c r="D21" s="29" t="s">
        <v>51</v>
      </c>
      <c r="E21" s="30">
        <v>1</v>
      </c>
      <c r="F21" s="30">
        <v>1</v>
      </c>
      <c r="G21" s="30">
        <v>1</v>
      </c>
      <c r="H21" s="30">
        <v>1</v>
      </c>
      <c r="I21" s="30">
        <v>1</v>
      </c>
      <c r="J21" s="30">
        <v>1</v>
      </c>
      <c r="K21" s="30">
        <v>1</v>
      </c>
      <c r="L21" s="30">
        <v>1</v>
      </c>
      <c r="M21" s="30"/>
      <c r="N21" s="37">
        <f t="shared" si="0"/>
        <v>8</v>
      </c>
      <c r="O21" s="37">
        <f t="shared" si="1"/>
        <v>1</v>
      </c>
      <c r="P21" s="39">
        <f t="shared" si="2"/>
        <v>0.88888888888888884</v>
      </c>
      <c r="Q21" s="30"/>
      <c r="R21" s="42">
        <v>10</v>
      </c>
      <c r="S21" s="42">
        <v>10</v>
      </c>
      <c r="T21" s="42">
        <v>9</v>
      </c>
      <c r="U21" s="42">
        <v>0</v>
      </c>
      <c r="V21" s="42">
        <v>10</v>
      </c>
      <c r="W21" s="42">
        <v>10</v>
      </c>
      <c r="X21" s="42">
        <v>10</v>
      </c>
      <c r="Y21" s="30"/>
      <c r="Z21" s="42">
        <v>4</v>
      </c>
      <c r="AA21" s="30">
        <v>1</v>
      </c>
      <c r="AB21" s="42">
        <v>10</v>
      </c>
      <c r="AC21" s="42">
        <v>6.3</v>
      </c>
      <c r="AD21" s="41">
        <f t="shared" si="3"/>
        <v>9.15</v>
      </c>
      <c r="AE21" s="43">
        <f t="shared" si="4"/>
        <v>2.7450000000000001</v>
      </c>
      <c r="AF21" s="44">
        <f t="shared" si="5"/>
        <v>1</v>
      </c>
      <c r="AG21" s="44">
        <f t="shared" si="6"/>
        <v>4.9000000000000004</v>
      </c>
      <c r="AH21" s="65">
        <f t="shared" si="7"/>
        <v>0.88888888888888884</v>
      </c>
      <c r="AI21" s="66">
        <f t="shared" si="8"/>
        <v>8.6449999999999996</v>
      </c>
      <c r="AJ21" s="67">
        <f t="shared" si="9"/>
        <v>9</v>
      </c>
    </row>
    <row r="22" spans="1:36" s="1" customFormat="1" ht="12" customHeight="1" x14ac:dyDescent="0.25">
      <c r="A22" s="28">
        <v>13</v>
      </c>
      <c r="B22" s="32">
        <v>201201360</v>
      </c>
      <c r="C22" s="33" t="s">
        <v>36</v>
      </c>
      <c r="D22" s="29" t="s">
        <v>51</v>
      </c>
      <c r="E22" s="30">
        <v>1</v>
      </c>
      <c r="F22" s="30">
        <v>1</v>
      </c>
      <c r="G22" s="30">
        <v>1</v>
      </c>
      <c r="H22" s="30">
        <v>1</v>
      </c>
      <c r="I22" s="30">
        <v>1</v>
      </c>
      <c r="J22" s="30">
        <v>1</v>
      </c>
      <c r="K22" s="30">
        <v>1</v>
      </c>
      <c r="L22" s="30">
        <v>1</v>
      </c>
      <c r="M22" s="30"/>
      <c r="N22" s="37">
        <f t="shared" si="0"/>
        <v>8</v>
      </c>
      <c r="O22" s="37">
        <f t="shared" si="1"/>
        <v>1</v>
      </c>
      <c r="P22" s="39">
        <f t="shared" si="2"/>
        <v>0.88888888888888884</v>
      </c>
      <c r="Q22" s="30"/>
      <c r="R22" s="42">
        <v>10</v>
      </c>
      <c r="S22" s="42">
        <v>10</v>
      </c>
      <c r="T22" s="42">
        <v>9</v>
      </c>
      <c r="U22" s="42">
        <v>0</v>
      </c>
      <c r="V22" s="42">
        <v>10</v>
      </c>
      <c r="W22" s="42">
        <v>10</v>
      </c>
      <c r="X22" s="42">
        <v>10</v>
      </c>
      <c r="Y22" s="30"/>
      <c r="Z22" s="42">
        <v>4</v>
      </c>
      <c r="AA22" s="30"/>
      <c r="AB22" s="42">
        <v>5.7</v>
      </c>
      <c r="AC22" s="42">
        <v>5</v>
      </c>
      <c r="AD22" s="41">
        <f t="shared" si="3"/>
        <v>5.35</v>
      </c>
      <c r="AE22" s="43">
        <f t="shared" si="4"/>
        <v>1.6049999999999998</v>
      </c>
      <c r="AF22" s="44">
        <f t="shared" si="5"/>
        <v>1</v>
      </c>
      <c r="AG22" s="44">
        <f t="shared" si="6"/>
        <v>4.9000000000000004</v>
      </c>
      <c r="AH22" s="65">
        <f t="shared" si="7"/>
        <v>0.88888888888888884</v>
      </c>
      <c r="AI22" s="66">
        <f t="shared" si="8"/>
        <v>7.5049999999999999</v>
      </c>
      <c r="AJ22" s="67">
        <f t="shared" si="9"/>
        <v>8</v>
      </c>
    </row>
    <row r="23" spans="1:36" s="1" customFormat="1" ht="12" customHeight="1" x14ac:dyDescent="0.25">
      <c r="A23" s="28">
        <v>14</v>
      </c>
      <c r="B23" s="32">
        <v>201226860</v>
      </c>
      <c r="C23" s="33" t="s">
        <v>37</v>
      </c>
      <c r="D23" s="29" t="s">
        <v>52</v>
      </c>
      <c r="E23" s="30">
        <v>1</v>
      </c>
      <c r="F23" s="30">
        <v>1</v>
      </c>
      <c r="G23" s="30">
        <v>1</v>
      </c>
      <c r="H23" s="30">
        <v>1</v>
      </c>
      <c r="I23" s="30">
        <v>1</v>
      </c>
      <c r="J23" s="30">
        <v>1</v>
      </c>
      <c r="K23" s="30">
        <v>1</v>
      </c>
      <c r="L23" s="30">
        <v>1</v>
      </c>
      <c r="M23" s="30"/>
      <c r="N23" s="37">
        <f t="shared" si="0"/>
        <v>8</v>
      </c>
      <c r="O23" s="37">
        <f t="shared" si="1"/>
        <v>1</v>
      </c>
      <c r="P23" s="39">
        <f t="shared" si="2"/>
        <v>0.88888888888888884</v>
      </c>
      <c r="Q23" s="30"/>
      <c r="R23" s="42">
        <v>10</v>
      </c>
      <c r="S23" s="42">
        <v>10</v>
      </c>
      <c r="T23" s="42">
        <v>8</v>
      </c>
      <c r="U23" s="42">
        <v>5</v>
      </c>
      <c r="V23" s="42">
        <v>10</v>
      </c>
      <c r="W23" s="42">
        <v>10</v>
      </c>
      <c r="X23" s="42">
        <v>10</v>
      </c>
      <c r="Y23" s="30"/>
      <c r="Z23" s="42">
        <v>4</v>
      </c>
      <c r="AA23" s="30"/>
      <c r="AB23" s="42">
        <v>8</v>
      </c>
      <c r="AC23" s="42">
        <v>6.3</v>
      </c>
      <c r="AD23" s="41">
        <f t="shared" si="3"/>
        <v>7.15</v>
      </c>
      <c r="AE23" s="43">
        <f t="shared" si="4"/>
        <v>2.145</v>
      </c>
      <c r="AF23" s="44">
        <f t="shared" si="5"/>
        <v>1</v>
      </c>
      <c r="AG23" s="44">
        <f t="shared" si="6"/>
        <v>5.3</v>
      </c>
      <c r="AH23" s="65">
        <f t="shared" si="7"/>
        <v>0.88888888888888884</v>
      </c>
      <c r="AI23" s="66">
        <f t="shared" si="8"/>
        <v>8.4450000000000003</v>
      </c>
      <c r="AJ23" s="67">
        <f t="shared" si="9"/>
        <v>8</v>
      </c>
    </row>
    <row r="24" spans="1:36" s="1" customFormat="1" ht="12" customHeight="1" x14ac:dyDescent="0.25">
      <c r="A24" s="28">
        <v>15</v>
      </c>
      <c r="B24" s="35">
        <v>201232483</v>
      </c>
      <c r="C24" s="33" t="s">
        <v>38</v>
      </c>
      <c r="D24" s="29" t="s">
        <v>52</v>
      </c>
      <c r="E24" s="30">
        <v>1</v>
      </c>
      <c r="F24" s="30">
        <v>1</v>
      </c>
      <c r="G24" s="30">
        <v>1</v>
      </c>
      <c r="H24" s="30">
        <v>1</v>
      </c>
      <c r="I24" s="30">
        <v>1</v>
      </c>
      <c r="J24" s="30">
        <v>1</v>
      </c>
      <c r="K24" s="30">
        <v>1</v>
      </c>
      <c r="L24" s="30">
        <v>1</v>
      </c>
      <c r="M24" s="30"/>
      <c r="N24" s="37">
        <f t="shared" si="0"/>
        <v>8</v>
      </c>
      <c r="O24" s="37">
        <f t="shared" si="1"/>
        <v>1</v>
      </c>
      <c r="P24" s="39">
        <f t="shared" si="2"/>
        <v>0.88888888888888884</v>
      </c>
      <c r="Q24" s="30"/>
      <c r="R24" s="42">
        <v>8.5</v>
      </c>
      <c r="S24" s="42">
        <v>10</v>
      </c>
      <c r="T24" s="42">
        <v>8</v>
      </c>
      <c r="U24" s="42">
        <v>0</v>
      </c>
      <c r="V24" s="42">
        <v>10</v>
      </c>
      <c r="W24" s="42">
        <v>10</v>
      </c>
      <c r="X24" s="42">
        <v>10</v>
      </c>
      <c r="Y24" s="30"/>
      <c r="Z24" s="42">
        <v>4</v>
      </c>
      <c r="AA24" s="30"/>
      <c r="AB24" s="42">
        <v>5</v>
      </c>
      <c r="AC24" s="42">
        <v>6.3</v>
      </c>
      <c r="AD24" s="41">
        <f t="shared" si="3"/>
        <v>5.65</v>
      </c>
      <c r="AE24" s="43">
        <f t="shared" si="4"/>
        <v>1.6950000000000001</v>
      </c>
      <c r="AF24" s="44">
        <f t="shared" si="5"/>
        <v>1</v>
      </c>
      <c r="AG24" s="44">
        <f t="shared" si="6"/>
        <v>4.7249999999999996</v>
      </c>
      <c r="AH24" s="65">
        <f t="shared" si="7"/>
        <v>0.88888888888888884</v>
      </c>
      <c r="AI24" s="66">
        <f t="shared" si="8"/>
        <v>7.42</v>
      </c>
      <c r="AJ24" s="67">
        <f t="shared" si="9"/>
        <v>7</v>
      </c>
    </row>
    <row r="25" spans="1:36" s="1" customFormat="1" ht="12" customHeight="1" x14ac:dyDescent="0.25">
      <c r="A25" s="28">
        <v>16</v>
      </c>
      <c r="B25" s="32">
        <v>201226935</v>
      </c>
      <c r="C25" s="33" t="s">
        <v>39</v>
      </c>
      <c r="D25" s="29" t="s">
        <v>51</v>
      </c>
      <c r="E25" s="30">
        <v>1</v>
      </c>
      <c r="F25" s="30">
        <v>1</v>
      </c>
      <c r="G25" s="30">
        <v>1</v>
      </c>
      <c r="H25" s="30">
        <v>1</v>
      </c>
      <c r="I25" s="30">
        <v>1</v>
      </c>
      <c r="J25" s="30">
        <v>1</v>
      </c>
      <c r="K25" s="30">
        <v>1</v>
      </c>
      <c r="L25" s="30">
        <v>1</v>
      </c>
      <c r="M25" s="30"/>
      <c r="N25" s="37">
        <f t="shared" si="0"/>
        <v>8</v>
      </c>
      <c r="O25" s="37">
        <f t="shared" si="1"/>
        <v>1</v>
      </c>
      <c r="P25" s="39">
        <f t="shared" si="2"/>
        <v>0.88888888888888884</v>
      </c>
      <c r="Q25" s="30"/>
      <c r="R25" s="42">
        <v>10</v>
      </c>
      <c r="S25" s="42">
        <v>10</v>
      </c>
      <c r="T25" s="42">
        <v>9</v>
      </c>
      <c r="U25" s="42">
        <v>5</v>
      </c>
      <c r="V25" s="42">
        <v>10</v>
      </c>
      <c r="W25" s="42">
        <v>10</v>
      </c>
      <c r="X25" s="42">
        <v>10</v>
      </c>
      <c r="Y25" s="30"/>
      <c r="Z25" s="42">
        <v>4</v>
      </c>
      <c r="AA25" s="30"/>
      <c r="AB25" s="42">
        <v>7.5</v>
      </c>
      <c r="AC25" s="42">
        <v>5</v>
      </c>
      <c r="AD25" s="41">
        <f t="shared" si="3"/>
        <v>6.25</v>
      </c>
      <c r="AE25" s="43">
        <f t="shared" si="4"/>
        <v>1.875</v>
      </c>
      <c r="AF25" s="44">
        <f t="shared" si="5"/>
        <v>1</v>
      </c>
      <c r="AG25" s="44">
        <f t="shared" si="6"/>
        <v>5.4</v>
      </c>
      <c r="AH25" s="65">
        <f t="shared" si="7"/>
        <v>0.88888888888888884</v>
      </c>
      <c r="AI25" s="66">
        <f t="shared" si="8"/>
        <v>8.2750000000000004</v>
      </c>
      <c r="AJ25" s="67">
        <f t="shared" si="9"/>
        <v>8</v>
      </c>
    </row>
    <row r="26" spans="1:36" s="1" customFormat="1" ht="12" customHeight="1" x14ac:dyDescent="0.25">
      <c r="A26" s="28">
        <v>17</v>
      </c>
      <c r="B26" s="32">
        <v>201200651</v>
      </c>
      <c r="C26" s="33" t="s">
        <v>40</v>
      </c>
      <c r="D26" s="29" t="s">
        <v>52</v>
      </c>
      <c r="E26" s="30">
        <v>1</v>
      </c>
      <c r="F26" s="30">
        <v>1</v>
      </c>
      <c r="G26" s="30">
        <v>1</v>
      </c>
      <c r="H26" s="30">
        <v>1</v>
      </c>
      <c r="I26" s="30">
        <v>1</v>
      </c>
      <c r="J26" s="30">
        <v>1</v>
      </c>
      <c r="K26" s="30">
        <v>1</v>
      </c>
      <c r="L26" s="30">
        <v>1</v>
      </c>
      <c r="M26" s="30"/>
      <c r="N26" s="37">
        <f t="shared" ref="N26:N36" si="10">SUM(E26:M26)</f>
        <v>8</v>
      </c>
      <c r="O26" s="37">
        <f t="shared" ref="O26:O36" si="11">$N$9-N26</f>
        <v>1</v>
      </c>
      <c r="P26" s="39">
        <f t="shared" ref="P26:P36" si="12">N26/$N$9</f>
        <v>0.88888888888888884</v>
      </c>
      <c r="Q26" s="30"/>
      <c r="R26" s="42">
        <v>10</v>
      </c>
      <c r="S26" s="42">
        <v>10</v>
      </c>
      <c r="T26" s="42">
        <v>6</v>
      </c>
      <c r="U26" s="42">
        <v>10</v>
      </c>
      <c r="V26" s="42">
        <v>8</v>
      </c>
      <c r="W26" s="42">
        <v>10</v>
      </c>
      <c r="X26" s="42">
        <v>10</v>
      </c>
      <c r="Y26" s="30"/>
      <c r="Z26" s="42">
        <v>4</v>
      </c>
      <c r="AA26" s="30"/>
      <c r="AB26" s="42">
        <v>6.5</v>
      </c>
      <c r="AC26" s="42">
        <v>6.7</v>
      </c>
      <c r="AD26" s="41">
        <f t="shared" si="3"/>
        <v>6.6</v>
      </c>
      <c r="AE26" s="43">
        <f t="shared" ref="AE26:AE36" si="13">AD26*$C$3</f>
        <v>1.9799999999999998</v>
      </c>
      <c r="AF26" s="44">
        <f t="shared" ref="AF26:AF36" si="14">Z26*$J$5</f>
        <v>1</v>
      </c>
      <c r="AG26" s="44">
        <f t="shared" ref="AG26:AG36" si="15">R26*0.05+S26*0.05+T26*0.1+U26*0.1+V26*0.1+W26*0.1+X26*0.1</f>
        <v>5.4</v>
      </c>
      <c r="AH26" s="65">
        <f t="shared" ref="AH26:AH36" si="16">P26</f>
        <v>0.88888888888888884</v>
      </c>
      <c r="AI26" s="66">
        <f t="shared" ref="AI26:AI36" si="17">SUM(AE26,AF26,AG26)</f>
        <v>8.379999999999999</v>
      </c>
      <c r="AJ26" s="67">
        <f t="shared" ref="AJ26:AJ36" si="18">IF(AI26&lt;6,ROUNDDOWN(AI26,0),ROUND(AI26,0))</f>
        <v>8</v>
      </c>
    </row>
    <row r="27" spans="1:36" s="1" customFormat="1" ht="12" customHeight="1" x14ac:dyDescent="0.25">
      <c r="A27" s="28">
        <v>18</v>
      </c>
      <c r="B27" s="32">
        <v>201204801</v>
      </c>
      <c r="C27" s="33" t="s">
        <v>41</v>
      </c>
      <c r="D27" s="29" t="s">
        <v>51</v>
      </c>
      <c r="E27" s="30">
        <v>1</v>
      </c>
      <c r="F27" s="30">
        <v>1</v>
      </c>
      <c r="G27" s="30">
        <v>1</v>
      </c>
      <c r="H27" s="30">
        <v>1</v>
      </c>
      <c r="I27" s="30">
        <v>1</v>
      </c>
      <c r="J27" s="30">
        <v>1</v>
      </c>
      <c r="K27" s="30">
        <v>1</v>
      </c>
      <c r="L27" s="30">
        <v>1</v>
      </c>
      <c r="M27" s="30"/>
      <c r="N27" s="37">
        <f t="shared" si="10"/>
        <v>8</v>
      </c>
      <c r="O27" s="37">
        <f t="shared" si="11"/>
        <v>1</v>
      </c>
      <c r="P27" s="39">
        <f t="shared" si="12"/>
        <v>0.88888888888888884</v>
      </c>
      <c r="Q27" s="30"/>
      <c r="R27" s="42">
        <v>9</v>
      </c>
      <c r="S27" s="42">
        <v>10</v>
      </c>
      <c r="T27" s="42">
        <v>8</v>
      </c>
      <c r="U27" s="42">
        <v>10</v>
      </c>
      <c r="V27" s="42">
        <v>8</v>
      </c>
      <c r="W27" s="42">
        <v>10</v>
      </c>
      <c r="X27" s="42">
        <v>10</v>
      </c>
      <c r="Y27" s="30"/>
      <c r="Z27" s="42">
        <v>4</v>
      </c>
      <c r="AA27" s="30">
        <v>1</v>
      </c>
      <c r="AB27" s="42">
        <v>6.5</v>
      </c>
      <c r="AC27" s="42">
        <v>8.1</v>
      </c>
      <c r="AD27" s="41">
        <f t="shared" si="3"/>
        <v>8.3000000000000007</v>
      </c>
      <c r="AE27" s="43">
        <f t="shared" si="13"/>
        <v>2.4900000000000002</v>
      </c>
      <c r="AF27" s="44">
        <f t="shared" si="14"/>
        <v>1</v>
      </c>
      <c r="AG27" s="44">
        <f t="shared" si="15"/>
        <v>5.55</v>
      </c>
      <c r="AH27" s="65">
        <f t="shared" si="16"/>
        <v>0.88888888888888884</v>
      </c>
      <c r="AI27" s="66">
        <f t="shared" si="17"/>
        <v>9.0399999999999991</v>
      </c>
      <c r="AJ27" s="67">
        <f t="shared" si="18"/>
        <v>9</v>
      </c>
    </row>
    <row r="28" spans="1:36" s="1" customFormat="1" ht="12" customHeight="1" x14ac:dyDescent="0.25">
      <c r="A28" s="28">
        <v>19</v>
      </c>
      <c r="B28" s="32">
        <v>201209509</v>
      </c>
      <c r="C28" s="33" t="s">
        <v>42</v>
      </c>
      <c r="D28" s="29" t="s">
        <v>52</v>
      </c>
      <c r="E28" s="30">
        <v>1</v>
      </c>
      <c r="F28" s="30">
        <v>1</v>
      </c>
      <c r="G28" s="30">
        <v>1</v>
      </c>
      <c r="H28" s="30">
        <v>1</v>
      </c>
      <c r="I28" s="30">
        <v>1</v>
      </c>
      <c r="J28" s="30">
        <v>1</v>
      </c>
      <c r="K28" s="30">
        <v>1</v>
      </c>
      <c r="L28" s="30">
        <v>1</v>
      </c>
      <c r="M28" s="30"/>
      <c r="N28" s="37">
        <f t="shared" si="10"/>
        <v>8</v>
      </c>
      <c r="O28" s="37">
        <f t="shared" si="11"/>
        <v>1</v>
      </c>
      <c r="P28" s="39">
        <f t="shared" si="12"/>
        <v>0.88888888888888884</v>
      </c>
      <c r="Q28" s="30"/>
      <c r="R28" s="42">
        <v>10</v>
      </c>
      <c r="S28" s="42">
        <v>9</v>
      </c>
      <c r="T28" s="42">
        <v>8</v>
      </c>
      <c r="U28" s="42">
        <v>10</v>
      </c>
      <c r="V28" s="42">
        <v>10</v>
      </c>
      <c r="W28" s="42">
        <v>10</v>
      </c>
      <c r="X28" s="42">
        <v>10</v>
      </c>
      <c r="Y28" s="30"/>
      <c r="Z28" s="42">
        <v>4</v>
      </c>
      <c r="AA28" s="30">
        <v>3</v>
      </c>
      <c r="AB28" s="42">
        <v>6</v>
      </c>
      <c r="AC28" s="42">
        <v>8.1</v>
      </c>
      <c r="AD28" s="41">
        <f t="shared" si="3"/>
        <v>10</v>
      </c>
      <c r="AE28" s="43">
        <f t="shared" si="13"/>
        <v>3</v>
      </c>
      <c r="AF28" s="44">
        <f t="shared" si="14"/>
        <v>1</v>
      </c>
      <c r="AG28" s="44">
        <f t="shared" si="15"/>
        <v>5.75</v>
      </c>
      <c r="AH28" s="65">
        <f t="shared" si="16"/>
        <v>0.88888888888888884</v>
      </c>
      <c r="AI28" s="66">
        <f t="shared" si="17"/>
        <v>9.75</v>
      </c>
      <c r="AJ28" s="67">
        <f t="shared" si="18"/>
        <v>10</v>
      </c>
    </row>
    <row r="29" spans="1:36" s="1" customFormat="1" ht="12" customHeight="1" x14ac:dyDescent="0.25">
      <c r="A29" s="28">
        <v>20</v>
      </c>
      <c r="B29" s="32">
        <v>201204388</v>
      </c>
      <c r="C29" s="33" t="s">
        <v>43</v>
      </c>
      <c r="D29" s="29" t="s">
        <v>51</v>
      </c>
      <c r="E29" s="30">
        <v>1</v>
      </c>
      <c r="F29" s="30">
        <v>1</v>
      </c>
      <c r="G29" s="30">
        <v>1</v>
      </c>
      <c r="H29" s="30">
        <v>1</v>
      </c>
      <c r="I29" s="30">
        <v>1</v>
      </c>
      <c r="J29" s="30">
        <v>1</v>
      </c>
      <c r="K29" s="30">
        <v>1</v>
      </c>
      <c r="L29" s="30">
        <v>1</v>
      </c>
      <c r="M29" s="30"/>
      <c r="N29" s="37">
        <f t="shared" si="10"/>
        <v>8</v>
      </c>
      <c r="O29" s="37">
        <f t="shared" si="11"/>
        <v>1</v>
      </c>
      <c r="P29" s="39">
        <f t="shared" si="12"/>
        <v>0.88888888888888884</v>
      </c>
      <c r="Q29" s="30"/>
      <c r="R29" s="42">
        <v>10</v>
      </c>
      <c r="S29" s="42">
        <v>10</v>
      </c>
      <c r="T29" s="42">
        <v>10</v>
      </c>
      <c r="U29" s="42">
        <v>0</v>
      </c>
      <c r="V29" s="42">
        <v>10</v>
      </c>
      <c r="W29" s="42">
        <v>10</v>
      </c>
      <c r="X29" s="42">
        <v>10</v>
      </c>
      <c r="Y29" s="30"/>
      <c r="Z29" s="42">
        <v>4</v>
      </c>
      <c r="AA29" s="30"/>
      <c r="AB29" s="42">
        <v>8</v>
      </c>
      <c r="AC29" s="42">
        <v>8.8000000000000007</v>
      </c>
      <c r="AD29" s="41">
        <f t="shared" si="3"/>
        <v>8.4</v>
      </c>
      <c r="AE29" s="43">
        <f t="shared" si="13"/>
        <v>2.52</v>
      </c>
      <c r="AF29" s="44">
        <f t="shared" si="14"/>
        <v>1</v>
      </c>
      <c r="AG29" s="44">
        <f t="shared" si="15"/>
        <v>5</v>
      </c>
      <c r="AH29" s="65">
        <f t="shared" si="16"/>
        <v>0.88888888888888884</v>
      </c>
      <c r="AI29" s="66">
        <f t="shared" si="17"/>
        <v>8.52</v>
      </c>
      <c r="AJ29" s="67">
        <f t="shared" si="18"/>
        <v>9</v>
      </c>
    </row>
    <row r="30" spans="1:36" s="1" customFormat="1" ht="12" customHeight="1" x14ac:dyDescent="0.25">
      <c r="A30" s="28">
        <v>21</v>
      </c>
      <c r="B30" s="32">
        <v>201213723</v>
      </c>
      <c r="C30" s="33" t="s">
        <v>44</v>
      </c>
      <c r="D30" s="29" t="s">
        <v>52</v>
      </c>
      <c r="E30" s="30">
        <v>1</v>
      </c>
      <c r="F30" s="30">
        <v>1</v>
      </c>
      <c r="G30" s="30">
        <v>1</v>
      </c>
      <c r="H30" s="30">
        <v>1</v>
      </c>
      <c r="I30" s="30">
        <v>1</v>
      </c>
      <c r="J30" s="30">
        <v>1</v>
      </c>
      <c r="K30" s="30">
        <v>1</v>
      </c>
      <c r="L30" s="30">
        <v>1</v>
      </c>
      <c r="M30" s="30"/>
      <c r="N30" s="37">
        <f t="shared" si="10"/>
        <v>8</v>
      </c>
      <c r="O30" s="37">
        <f t="shared" si="11"/>
        <v>1</v>
      </c>
      <c r="P30" s="39">
        <f t="shared" si="12"/>
        <v>0.88888888888888884</v>
      </c>
      <c r="Q30" s="30"/>
      <c r="R30" s="42">
        <v>9</v>
      </c>
      <c r="S30" s="42">
        <v>9</v>
      </c>
      <c r="T30" s="42">
        <v>9</v>
      </c>
      <c r="U30" s="42">
        <v>10</v>
      </c>
      <c r="V30" s="42">
        <v>10</v>
      </c>
      <c r="W30" s="42">
        <v>10</v>
      </c>
      <c r="X30" s="42">
        <v>10</v>
      </c>
      <c r="Y30" s="30"/>
      <c r="Z30" s="42">
        <v>4</v>
      </c>
      <c r="AA30" s="30"/>
      <c r="AB30" s="42">
        <v>9</v>
      </c>
      <c r="AC30" s="42">
        <v>10</v>
      </c>
      <c r="AD30" s="41">
        <f t="shared" si="3"/>
        <v>9.5</v>
      </c>
      <c r="AE30" s="43">
        <f t="shared" si="13"/>
        <v>2.85</v>
      </c>
      <c r="AF30" s="44">
        <f t="shared" si="14"/>
        <v>1</v>
      </c>
      <c r="AG30" s="44">
        <f t="shared" si="15"/>
        <v>5.8</v>
      </c>
      <c r="AH30" s="65">
        <f t="shared" si="16"/>
        <v>0.88888888888888884</v>
      </c>
      <c r="AI30" s="66">
        <f t="shared" si="17"/>
        <v>9.65</v>
      </c>
      <c r="AJ30" s="67">
        <f t="shared" si="18"/>
        <v>10</v>
      </c>
    </row>
    <row r="31" spans="1:36" s="1" customFormat="1" ht="12" customHeight="1" x14ac:dyDescent="0.25">
      <c r="A31" s="28">
        <v>22</v>
      </c>
      <c r="B31" s="32">
        <v>201249238</v>
      </c>
      <c r="C31" s="33" t="s">
        <v>45</v>
      </c>
      <c r="D31" s="29" t="s">
        <v>51</v>
      </c>
      <c r="E31" s="30">
        <v>1</v>
      </c>
      <c r="F31" s="30">
        <v>1</v>
      </c>
      <c r="G31" s="30">
        <v>1</v>
      </c>
      <c r="H31" s="30">
        <v>1</v>
      </c>
      <c r="I31" s="30">
        <v>1</v>
      </c>
      <c r="J31" s="30">
        <v>1</v>
      </c>
      <c r="K31" s="30">
        <v>1</v>
      </c>
      <c r="L31" s="30">
        <v>1</v>
      </c>
      <c r="M31" s="30"/>
      <c r="N31" s="37">
        <f t="shared" si="10"/>
        <v>8</v>
      </c>
      <c r="O31" s="37">
        <f t="shared" si="11"/>
        <v>1</v>
      </c>
      <c r="P31" s="39">
        <f t="shared" si="12"/>
        <v>0.88888888888888884</v>
      </c>
      <c r="Q31" s="30"/>
      <c r="R31" s="42">
        <v>10</v>
      </c>
      <c r="S31" s="42">
        <v>10</v>
      </c>
      <c r="T31" s="42">
        <v>8</v>
      </c>
      <c r="U31" s="42">
        <v>0</v>
      </c>
      <c r="V31" s="42">
        <v>10</v>
      </c>
      <c r="W31" s="42">
        <v>10</v>
      </c>
      <c r="X31" s="42">
        <v>2</v>
      </c>
      <c r="Y31" s="30"/>
      <c r="Z31" s="42">
        <v>4</v>
      </c>
      <c r="AA31" s="30">
        <v>1</v>
      </c>
      <c r="AB31" s="42">
        <v>9</v>
      </c>
      <c r="AC31" s="42">
        <v>8.8000000000000007</v>
      </c>
      <c r="AD31" s="41">
        <f t="shared" si="3"/>
        <v>9.9</v>
      </c>
      <c r="AE31" s="43">
        <f t="shared" si="13"/>
        <v>2.97</v>
      </c>
      <c r="AF31" s="44">
        <f t="shared" si="14"/>
        <v>1</v>
      </c>
      <c r="AG31" s="44">
        <f t="shared" si="15"/>
        <v>4</v>
      </c>
      <c r="AH31" s="65">
        <f t="shared" si="16"/>
        <v>0.88888888888888884</v>
      </c>
      <c r="AI31" s="66">
        <f t="shared" si="17"/>
        <v>7.9700000000000006</v>
      </c>
      <c r="AJ31" s="67">
        <f t="shared" si="18"/>
        <v>8</v>
      </c>
    </row>
    <row r="32" spans="1:36" s="1" customFormat="1" ht="12" customHeight="1" x14ac:dyDescent="0.25">
      <c r="A32" s="28">
        <v>23</v>
      </c>
      <c r="B32" s="32">
        <v>201201211</v>
      </c>
      <c r="C32" s="33" t="s">
        <v>46</v>
      </c>
      <c r="D32" s="29" t="s">
        <v>51</v>
      </c>
      <c r="E32" s="30">
        <v>1</v>
      </c>
      <c r="F32" s="30">
        <v>1</v>
      </c>
      <c r="G32" s="30">
        <v>1</v>
      </c>
      <c r="H32" s="30">
        <v>1</v>
      </c>
      <c r="I32" s="30">
        <v>1</v>
      </c>
      <c r="J32" s="30">
        <v>1</v>
      </c>
      <c r="K32" s="30">
        <v>1</v>
      </c>
      <c r="L32" s="30">
        <v>1</v>
      </c>
      <c r="M32" s="30"/>
      <c r="N32" s="37">
        <f t="shared" si="10"/>
        <v>8</v>
      </c>
      <c r="O32" s="37">
        <f t="shared" si="11"/>
        <v>1</v>
      </c>
      <c r="P32" s="39">
        <f t="shared" si="12"/>
        <v>0.88888888888888884</v>
      </c>
      <c r="Q32" s="30"/>
      <c r="R32" s="42">
        <v>10</v>
      </c>
      <c r="S32" s="42">
        <v>10</v>
      </c>
      <c r="T32" s="42">
        <v>10</v>
      </c>
      <c r="U32" s="42">
        <v>10</v>
      </c>
      <c r="V32" s="42">
        <v>10</v>
      </c>
      <c r="W32" s="42">
        <v>10</v>
      </c>
      <c r="X32" s="42">
        <v>10</v>
      </c>
      <c r="Y32" s="30"/>
      <c r="Z32" s="42">
        <v>4</v>
      </c>
      <c r="AA32" s="30">
        <v>0.5</v>
      </c>
      <c r="AB32" s="42">
        <v>5</v>
      </c>
      <c r="AC32" s="42">
        <v>5.5</v>
      </c>
      <c r="AD32" s="41">
        <f t="shared" si="3"/>
        <v>5.75</v>
      </c>
      <c r="AE32" s="43">
        <f t="shared" si="13"/>
        <v>1.7249999999999999</v>
      </c>
      <c r="AF32" s="44">
        <f t="shared" si="14"/>
        <v>1</v>
      </c>
      <c r="AG32" s="44">
        <f t="shared" si="15"/>
        <v>6</v>
      </c>
      <c r="AH32" s="65">
        <f t="shared" si="16"/>
        <v>0.88888888888888884</v>
      </c>
      <c r="AI32" s="66">
        <f t="shared" si="17"/>
        <v>8.7249999999999996</v>
      </c>
      <c r="AJ32" s="67">
        <f t="shared" si="18"/>
        <v>9</v>
      </c>
    </row>
    <row r="33" spans="1:36" s="1" customFormat="1" ht="12" customHeight="1" x14ac:dyDescent="0.25">
      <c r="A33" s="28">
        <v>24</v>
      </c>
      <c r="B33" s="32">
        <v>201248675</v>
      </c>
      <c r="C33" s="33" t="s">
        <v>47</v>
      </c>
      <c r="D33" s="29" t="s">
        <v>52</v>
      </c>
      <c r="E33" s="30">
        <v>1</v>
      </c>
      <c r="F33" s="30">
        <v>1</v>
      </c>
      <c r="G33" s="30">
        <v>1</v>
      </c>
      <c r="H33" s="30">
        <v>1</v>
      </c>
      <c r="I33" s="30">
        <v>1</v>
      </c>
      <c r="J33" s="30">
        <v>1</v>
      </c>
      <c r="K33" s="30">
        <v>1</v>
      </c>
      <c r="L33" s="30">
        <v>1</v>
      </c>
      <c r="M33" s="30"/>
      <c r="N33" s="37">
        <f t="shared" si="10"/>
        <v>8</v>
      </c>
      <c r="O33" s="37">
        <f t="shared" si="11"/>
        <v>1</v>
      </c>
      <c r="P33" s="39">
        <f t="shared" si="12"/>
        <v>0.88888888888888884</v>
      </c>
      <c r="Q33" s="30"/>
      <c r="R33" s="42">
        <v>10</v>
      </c>
      <c r="S33" s="42">
        <v>10</v>
      </c>
      <c r="T33" s="42">
        <v>10</v>
      </c>
      <c r="U33" s="42">
        <v>10</v>
      </c>
      <c r="V33" s="42">
        <v>10</v>
      </c>
      <c r="W33" s="42">
        <v>10</v>
      </c>
      <c r="X33" s="42">
        <v>10</v>
      </c>
      <c r="Y33" s="30"/>
      <c r="Z33" s="42">
        <v>4</v>
      </c>
      <c r="AA33" s="30">
        <v>2</v>
      </c>
      <c r="AB33" s="42">
        <v>10</v>
      </c>
      <c r="AC33" s="42">
        <v>10</v>
      </c>
      <c r="AD33" s="41">
        <f t="shared" si="3"/>
        <v>10</v>
      </c>
      <c r="AE33" s="43">
        <f t="shared" si="13"/>
        <v>3</v>
      </c>
      <c r="AF33" s="44">
        <f t="shared" si="14"/>
        <v>1</v>
      </c>
      <c r="AG33" s="44">
        <f t="shared" si="15"/>
        <v>6</v>
      </c>
      <c r="AH33" s="65">
        <f t="shared" si="16"/>
        <v>0.88888888888888884</v>
      </c>
      <c r="AI33" s="66">
        <f t="shared" si="17"/>
        <v>10</v>
      </c>
      <c r="AJ33" s="67">
        <f t="shared" si="18"/>
        <v>10</v>
      </c>
    </row>
    <row r="34" spans="1:36" s="1" customFormat="1" ht="12" customHeight="1" x14ac:dyDescent="0.25">
      <c r="A34" s="28">
        <v>25</v>
      </c>
      <c r="B34" s="32">
        <v>201249105</v>
      </c>
      <c r="C34" s="33" t="s">
        <v>48</v>
      </c>
      <c r="D34" s="29" t="s">
        <v>51</v>
      </c>
      <c r="E34" s="30">
        <v>1</v>
      </c>
      <c r="F34" s="30">
        <v>1</v>
      </c>
      <c r="G34" s="30">
        <v>1</v>
      </c>
      <c r="H34" s="30">
        <v>1</v>
      </c>
      <c r="I34" s="30">
        <v>1</v>
      </c>
      <c r="J34" s="30">
        <v>1</v>
      </c>
      <c r="K34" s="30">
        <v>1</v>
      </c>
      <c r="L34" s="30">
        <v>1</v>
      </c>
      <c r="M34" s="30"/>
      <c r="N34" s="37">
        <f t="shared" si="10"/>
        <v>8</v>
      </c>
      <c r="O34" s="37">
        <f t="shared" si="11"/>
        <v>1</v>
      </c>
      <c r="P34" s="39">
        <f t="shared" si="12"/>
        <v>0.88888888888888884</v>
      </c>
      <c r="Q34" s="30"/>
      <c r="R34" s="42">
        <v>10</v>
      </c>
      <c r="S34" s="42">
        <v>10</v>
      </c>
      <c r="T34" s="42">
        <v>8</v>
      </c>
      <c r="U34" s="42">
        <v>10</v>
      </c>
      <c r="V34" s="42">
        <v>10</v>
      </c>
      <c r="W34" s="42">
        <v>10</v>
      </c>
      <c r="X34" s="42">
        <v>10</v>
      </c>
      <c r="Y34" s="30"/>
      <c r="Z34" s="42">
        <v>4</v>
      </c>
      <c r="AA34" s="30">
        <v>0.5</v>
      </c>
      <c r="AB34" s="42">
        <v>7</v>
      </c>
      <c r="AC34" s="42">
        <v>5.5</v>
      </c>
      <c r="AD34" s="41">
        <f t="shared" si="3"/>
        <v>6.75</v>
      </c>
      <c r="AE34" s="43">
        <f t="shared" si="13"/>
        <v>2.0249999999999999</v>
      </c>
      <c r="AF34" s="44">
        <f t="shared" si="14"/>
        <v>1</v>
      </c>
      <c r="AG34" s="44">
        <f t="shared" si="15"/>
        <v>5.8</v>
      </c>
      <c r="AH34" s="65">
        <f t="shared" si="16"/>
        <v>0.88888888888888884</v>
      </c>
      <c r="AI34" s="66">
        <f t="shared" si="17"/>
        <v>8.8249999999999993</v>
      </c>
      <c r="AJ34" s="67">
        <f t="shared" si="18"/>
        <v>9</v>
      </c>
    </row>
    <row r="35" spans="1:36" s="1" customFormat="1" ht="12" customHeight="1" x14ac:dyDescent="0.25">
      <c r="A35" s="28">
        <v>26</v>
      </c>
      <c r="B35" s="32">
        <v>201212439</v>
      </c>
      <c r="C35" s="33" t="s">
        <v>49</v>
      </c>
      <c r="D35" s="29" t="s">
        <v>52</v>
      </c>
      <c r="E35" s="30">
        <v>1</v>
      </c>
      <c r="F35" s="30">
        <v>1</v>
      </c>
      <c r="G35" s="30">
        <v>1</v>
      </c>
      <c r="H35" s="30">
        <v>1</v>
      </c>
      <c r="I35" s="30">
        <v>1</v>
      </c>
      <c r="J35" s="30">
        <v>1</v>
      </c>
      <c r="K35" s="30">
        <v>1</v>
      </c>
      <c r="L35" s="30">
        <v>0</v>
      </c>
      <c r="M35" s="30"/>
      <c r="N35" s="37">
        <f t="shared" si="10"/>
        <v>7</v>
      </c>
      <c r="O35" s="37">
        <f t="shared" si="11"/>
        <v>2</v>
      </c>
      <c r="P35" s="39">
        <f t="shared" si="12"/>
        <v>0.77777777777777779</v>
      </c>
      <c r="Q35" s="30"/>
      <c r="R35" s="42">
        <v>10</v>
      </c>
      <c r="S35" s="42">
        <v>10</v>
      </c>
      <c r="T35" s="42">
        <v>9</v>
      </c>
      <c r="U35" s="42">
        <v>10</v>
      </c>
      <c r="V35" s="42">
        <v>10</v>
      </c>
      <c r="W35" s="42">
        <v>10</v>
      </c>
      <c r="X35" s="42">
        <v>10</v>
      </c>
      <c r="Y35" s="30"/>
      <c r="Z35" s="42">
        <v>4</v>
      </c>
      <c r="AA35" s="30">
        <v>3</v>
      </c>
      <c r="AB35" s="42">
        <v>9</v>
      </c>
      <c r="AC35" s="42">
        <v>10</v>
      </c>
      <c r="AD35" s="41">
        <f t="shared" si="3"/>
        <v>10</v>
      </c>
      <c r="AE35" s="43">
        <f t="shared" si="13"/>
        <v>3</v>
      </c>
      <c r="AF35" s="44">
        <f t="shared" si="14"/>
        <v>1</v>
      </c>
      <c r="AG35" s="44">
        <f t="shared" si="15"/>
        <v>5.9</v>
      </c>
      <c r="AH35" s="65">
        <f t="shared" si="16"/>
        <v>0.77777777777777779</v>
      </c>
      <c r="AI35" s="66">
        <f t="shared" si="17"/>
        <v>9.9</v>
      </c>
      <c r="AJ35" s="67">
        <f t="shared" si="18"/>
        <v>10</v>
      </c>
    </row>
    <row r="36" spans="1:36" s="1" customFormat="1" ht="12" customHeight="1" x14ac:dyDescent="0.25">
      <c r="A36" s="28">
        <v>27</v>
      </c>
      <c r="B36" s="32">
        <v>201226187</v>
      </c>
      <c r="C36" s="33" t="s">
        <v>50</v>
      </c>
      <c r="D36" s="29" t="s">
        <v>52</v>
      </c>
      <c r="E36" s="30">
        <v>1</v>
      </c>
      <c r="F36" s="30">
        <v>1</v>
      </c>
      <c r="G36" s="30">
        <v>1</v>
      </c>
      <c r="H36" s="30">
        <v>1</v>
      </c>
      <c r="I36" s="30">
        <v>1</v>
      </c>
      <c r="J36" s="30">
        <v>1</v>
      </c>
      <c r="K36" s="30">
        <v>1</v>
      </c>
      <c r="L36" s="30">
        <v>1</v>
      </c>
      <c r="M36" s="30"/>
      <c r="N36" s="37">
        <f t="shared" si="10"/>
        <v>8</v>
      </c>
      <c r="O36" s="37">
        <f t="shared" si="11"/>
        <v>1</v>
      </c>
      <c r="P36" s="39">
        <f t="shared" si="12"/>
        <v>0.88888888888888884</v>
      </c>
      <c r="Q36" s="30"/>
      <c r="R36" s="42">
        <v>10</v>
      </c>
      <c r="S36" s="42">
        <v>10</v>
      </c>
      <c r="T36" s="42">
        <v>9</v>
      </c>
      <c r="U36" s="42">
        <v>10</v>
      </c>
      <c r="V36" s="42">
        <v>10</v>
      </c>
      <c r="W36" s="42">
        <v>10</v>
      </c>
      <c r="X36" s="42">
        <v>10</v>
      </c>
      <c r="Y36" s="30"/>
      <c r="Z36" s="42">
        <v>4</v>
      </c>
      <c r="AA36" s="30"/>
      <c r="AB36" s="42">
        <v>9.5</v>
      </c>
      <c r="AC36" s="42">
        <v>10</v>
      </c>
      <c r="AD36" s="41">
        <f t="shared" si="3"/>
        <v>9.75</v>
      </c>
      <c r="AE36" s="43">
        <f t="shared" si="13"/>
        <v>2.9249999999999998</v>
      </c>
      <c r="AF36" s="44">
        <f t="shared" si="14"/>
        <v>1</v>
      </c>
      <c r="AG36" s="44">
        <f t="shared" si="15"/>
        <v>5.9</v>
      </c>
      <c r="AH36" s="65">
        <f t="shared" si="16"/>
        <v>0.88888888888888884</v>
      </c>
      <c r="AI36" s="66">
        <f t="shared" si="17"/>
        <v>9.8249999999999993</v>
      </c>
      <c r="AJ36" s="67">
        <f t="shared" si="18"/>
        <v>10</v>
      </c>
    </row>
    <row r="37" spans="1:36" ht="12" customHeight="1" x14ac:dyDescent="0.25"/>
    <row r="38" spans="1:36" ht="12" customHeight="1" x14ac:dyDescent="0.25"/>
  </sheetData>
  <mergeCells count="18">
    <mergeCell ref="A1:AJ1"/>
    <mergeCell ref="T2:AJ2"/>
    <mergeCell ref="D3:I3"/>
    <mergeCell ref="T3:AJ7"/>
    <mergeCell ref="D4:E4"/>
    <mergeCell ref="F4:I4"/>
    <mergeCell ref="D5:E5"/>
    <mergeCell ref="F5:I5"/>
    <mergeCell ref="D6:E6"/>
    <mergeCell ref="F6:I6"/>
    <mergeCell ref="AH8:AJ8"/>
    <mergeCell ref="J4:Q4"/>
    <mergeCell ref="J5:Q5"/>
    <mergeCell ref="J6:Q6"/>
    <mergeCell ref="R8:X8"/>
    <mergeCell ref="Y8:Z8"/>
    <mergeCell ref="AA8:AB8"/>
    <mergeCell ref="E8:P8"/>
  </mergeCells>
  <pageMargins left="0.19685039370078741" right="0.19685039370078741" top="0.39370078740157483" bottom="0.39370078740157483" header="0.51181102362204722" footer="0.51181102362204722"/>
  <pageSetup paperSize="5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view="pageBreakPreview" topLeftCell="C10" zoomScaleNormal="100" zoomScaleSheetLayoutView="100" workbookViewId="0">
      <selection activeCell="D36" sqref="D36"/>
    </sheetView>
  </sheetViews>
  <sheetFormatPr baseColWidth="10" defaultRowHeight="15" x14ac:dyDescent="0.25"/>
  <cols>
    <col min="1" max="1" width="4" style="2" customWidth="1"/>
    <col min="2" max="2" width="12.7109375" style="3" customWidth="1"/>
    <col min="3" max="3" width="35.85546875" style="2" bestFit="1" customWidth="1"/>
    <col min="4" max="4" width="5.5703125" style="3" customWidth="1"/>
    <col min="5" max="14" width="2.28515625" style="2" customWidth="1"/>
    <col min="15" max="15" width="3.140625" style="2" bestFit="1" customWidth="1"/>
    <col min="16" max="16" width="6" style="2" bestFit="1" customWidth="1"/>
    <col min="17" max="17" width="2.28515625" style="2" customWidth="1"/>
    <col min="18" max="18" width="4" style="2" bestFit="1" customWidth="1"/>
    <col min="19" max="19" width="4.85546875" style="2" bestFit="1" customWidth="1"/>
    <col min="20" max="20" width="4" style="2" bestFit="1" customWidth="1"/>
    <col min="21" max="22" width="4" style="2" customWidth="1"/>
    <col min="23" max="24" width="4" style="2" bestFit="1" customWidth="1"/>
    <col min="25" max="25" width="2.28515625" style="2" customWidth="1"/>
    <col min="26" max="27" width="4" style="2" bestFit="1" customWidth="1"/>
    <col min="28" max="28" width="3.140625" style="2" bestFit="1" customWidth="1"/>
    <col min="29" max="29" width="5" style="68" customWidth="1"/>
    <col min="30" max="30" width="4" style="68" bestFit="1" customWidth="1"/>
    <col min="31" max="31" width="4.7109375" style="2" bestFit="1" customWidth="1"/>
    <col min="32" max="32" width="4.85546875" style="2" bestFit="1" customWidth="1"/>
    <col min="33" max="33" width="5.85546875" style="2" customWidth="1"/>
    <col min="34" max="16384" width="11.42578125" style="2"/>
  </cols>
  <sheetData>
    <row r="1" spans="1:33" ht="12" customHeight="1" x14ac:dyDescent="0.25">
      <c r="A1" s="87" t="s">
        <v>53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</row>
    <row r="2" spans="1:33" ht="12" customHeight="1" x14ac:dyDescent="0.25">
      <c r="A2" s="4"/>
      <c r="B2" s="12" t="s">
        <v>4</v>
      </c>
      <c r="C2" s="11" t="s">
        <v>5</v>
      </c>
      <c r="D2" s="7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90" t="s">
        <v>7</v>
      </c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spans="1:33" ht="12" customHeight="1" x14ac:dyDescent="0.25">
      <c r="A3" s="5"/>
      <c r="B3" s="7" t="s">
        <v>19</v>
      </c>
      <c r="C3" s="16">
        <v>0.4</v>
      </c>
      <c r="D3" s="95" t="s">
        <v>9</v>
      </c>
      <c r="E3" s="96"/>
      <c r="F3" s="97"/>
      <c r="G3" s="97"/>
      <c r="H3" s="97"/>
      <c r="I3" s="97"/>
      <c r="J3" s="51" t="s">
        <v>13</v>
      </c>
      <c r="K3" s="51"/>
      <c r="L3" s="51"/>
      <c r="M3" s="51"/>
      <c r="N3" s="51"/>
      <c r="O3" s="51"/>
      <c r="P3" s="51"/>
      <c r="Q3" s="51"/>
      <c r="R3" s="51"/>
      <c r="S3" s="51"/>
      <c r="T3" s="81" t="s">
        <v>23</v>
      </c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</row>
    <row r="4" spans="1:33" ht="12" customHeight="1" x14ac:dyDescent="0.25">
      <c r="A4" s="5"/>
      <c r="B4" s="7" t="s">
        <v>20</v>
      </c>
      <c r="C4" s="16">
        <v>0.6</v>
      </c>
      <c r="D4" s="98"/>
      <c r="E4" s="98"/>
      <c r="F4" s="99" t="s">
        <v>10</v>
      </c>
      <c r="G4" s="99"/>
      <c r="H4" s="99"/>
      <c r="I4" s="99"/>
      <c r="J4" s="100"/>
      <c r="K4" s="101"/>
      <c r="L4" s="101"/>
      <c r="M4" s="101"/>
      <c r="N4" s="101"/>
      <c r="O4" s="101"/>
      <c r="P4" s="101"/>
      <c r="Q4" s="102"/>
      <c r="R4" s="52"/>
      <c r="S4" s="5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</row>
    <row r="5" spans="1:33" ht="12" customHeight="1" x14ac:dyDescent="0.25">
      <c r="A5" s="5"/>
      <c r="B5" s="7" t="s">
        <v>21</v>
      </c>
      <c r="C5" s="16">
        <v>0.1</v>
      </c>
      <c r="D5" s="98">
        <v>2</v>
      </c>
      <c r="E5" s="98"/>
      <c r="F5" s="99" t="s">
        <v>11</v>
      </c>
      <c r="G5" s="99"/>
      <c r="H5" s="99"/>
      <c r="I5" s="99"/>
      <c r="J5" s="100">
        <f>C5/D5*10</f>
        <v>0.5</v>
      </c>
      <c r="K5" s="101"/>
      <c r="L5" s="101"/>
      <c r="M5" s="101"/>
      <c r="N5" s="101"/>
      <c r="O5" s="101"/>
      <c r="P5" s="101"/>
      <c r="Q5" s="102"/>
      <c r="R5" s="52"/>
      <c r="S5" s="5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</row>
    <row r="6" spans="1:33" ht="12" customHeight="1" x14ac:dyDescent="0.25">
      <c r="A6" s="5"/>
      <c r="B6" s="7" t="s">
        <v>22</v>
      </c>
      <c r="C6" s="16">
        <v>0.02</v>
      </c>
      <c r="D6" s="98"/>
      <c r="E6" s="98"/>
      <c r="F6" s="99" t="s">
        <v>12</v>
      </c>
      <c r="G6" s="99"/>
      <c r="H6" s="99"/>
      <c r="I6" s="99"/>
      <c r="J6" s="100"/>
      <c r="K6" s="101"/>
      <c r="L6" s="101"/>
      <c r="M6" s="101"/>
      <c r="N6" s="101"/>
      <c r="O6" s="101"/>
      <c r="P6" s="101"/>
      <c r="Q6" s="102"/>
      <c r="R6" s="52"/>
      <c r="S6" s="5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</row>
    <row r="7" spans="1:33" ht="12" customHeight="1" x14ac:dyDescent="0.25">
      <c r="A7" s="5"/>
      <c r="B7" s="6" t="s">
        <v>6</v>
      </c>
      <c r="C7" s="17">
        <f>SUM(C3:C6)</f>
        <v>1.1200000000000001</v>
      </c>
      <c r="D7" s="71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</row>
    <row r="8" spans="1:33" ht="12" customHeight="1" x14ac:dyDescent="0.25">
      <c r="A8" s="20"/>
      <c r="B8" s="21"/>
      <c r="C8" s="22"/>
      <c r="D8" s="72"/>
      <c r="E8" s="104" t="s">
        <v>56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55"/>
      <c r="R8" s="105" t="s">
        <v>68</v>
      </c>
      <c r="S8" s="105"/>
      <c r="T8" s="105"/>
      <c r="U8" s="105"/>
      <c r="V8" s="105"/>
      <c r="W8" s="105"/>
      <c r="X8" s="105"/>
      <c r="Y8" s="103"/>
      <c r="Z8" s="103"/>
      <c r="AA8" s="56"/>
      <c r="AB8" s="57"/>
      <c r="AC8" s="58"/>
      <c r="AD8" s="58"/>
      <c r="AE8" s="103" t="s">
        <v>14</v>
      </c>
      <c r="AF8" s="103"/>
      <c r="AG8" s="103"/>
    </row>
    <row r="9" spans="1:33" ht="75" customHeight="1" x14ac:dyDescent="0.25">
      <c r="A9" s="23" t="s">
        <v>0</v>
      </c>
      <c r="B9" s="24" t="s">
        <v>1</v>
      </c>
      <c r="C9" s="24" t="s">
        <v>2</v>
      </c>
      <c r="D9" s="73" t="s">
        <v>3</v>
      </c>
      <c r="E9" s="59">
        <v>41925</v>
      </c>
      <c r="F9" s="59">
        <v>41932</v>
      </c>
      <c r="G9" s="59">
        <v>41939</v>
      </c>
      <c r="H9" s="59">
        <v>41946</v>
      </c>
      <c r="I9" s="59">
        <v>41953</v>
      </c>
      <c r="J9" s="59">
        <v>41967</v>
      </c>
      <c r="K9" s="59">
        <v>41944</v>
      </c>
      <c r="L9" s="59">
        <v>41921</v>
      </c>
      <c r="M9" s="59">
        <v>41898</v>
      </c>
      <c r="N9" s="60">
        <v>9</v>
      </c>
      <c r="O9" s="60" t="s">
        <v>54</v>
      </c>
      <c r="P9" s="60" t="s">
        <v>55</v>
      </c>
      <c r="Q9" s="60"/>
      <c r="R9" s="60" t="s">
        <v>91</v>
      </c>
      <c r="S9" s="60" t="s">
        <v>92</v>
      </c>
      <c r="T9" s="60" t="s">
        <v>93</v>
      </c>
      <c r="U9" s="60" t="s">
        <v>94</v>
      </c>
      <c r="V9" s="60" t="s">
        <v>95</v>
      </c>
      <c r="W9" s="60" t="s">
        <v>96</v>
      </c>
      <c r="X9" s="74">
        <v>0.1</v>
      </c>
      <c r="Y9" s="60" t="s">
        <v>70</v>
      </c>
      <c r="Z9" s="60"/>
      <c r="AA9" s="61" t="s">
        <v>18</v>
      </c>
      <c r="AB9" s="61" t="s">
        <v>17</v>
      </c>
      <c r="AC9" s="62" t="s">
        <v>68</v>
      </c>
      <c r="AD9" s="62" t="s">
        <v>97</v>
      </c>
      <c r="AE9" s="63" t="s">
        <v>16</v>
      </c>
      <c r="AF9" s="63" t="s">
        <v>67</v>
      </c>
      <c r="AG9" s="64" t="s">
        <v>8</v>
      </c>
    </row>
    <row r="10" spans="1:33" s="1" customFormat="1" ht="12" customHeight="1" x14ac:dyDescent="0.25">
      <c r="A10" s="28">
        <v>1</v>
      </c>
      <c r="B10" s="32">
        <v>201215496</v>
      </c>
      <c r="C10" s="33" t="s">
        <v>24</v>
      </c>
      <c r="D10" s="75" t="s">
        <v>51</v>
      </c>
      <c r="E10" s="30"/>
      <c r="F10" s="30"/>
      <c r="G10" s="30"/>
      <c r="H10" s="30"/>
      <c r="I10" s="30"/>
      <c r="J10" s="30"/>
      <c r="K10" s="30"/>
      <c r="L10" s="30"/>
      <c r="M10" s="30"/>
      <c r="N10" s="37">
        <f>SUM(E10:M10)</f>
        <v>0</v>
      </c>
      <c r="O10" s="37">
        <f>$N$9-N10</f>
        <v>9</v>
      </c>
      <c r="P10" s="39">
        <f>N10/$N$9</f>
        <v>0</v>
      </c>
      <c r="Q10" s="30"/>
      <c r="R10" s="42">
        <v>10</v>
      </c>
      <c r="S10" s="42">
        <v>0</v>
      </c>
      <c r="T10" s="42">
        <v>10</v>
      </c>
      <c r="U10" s="42">
        <v>10</v>
      </c>
      <c r="V10" s="42">
        <v>10</v>
      </c>
      <c r="W10" s="42">
        <v>2</v>
      </c>
      <c r="X10" s="76">
        <f>W10*5</f>
        <v>10</v>
      </c>
      <c r="Y10" s="30">
        <v>1</v>
      </c>
      <c r="Z10" s="42">
        <v>2</v>
      </c>
      <c r="AA10" s="41">
        <f>SUM(Z10+Y10)</f>
        <v>3</v>
      </c>
      <c r="AB10" s="43">
        <f>AA10*$C$3</f>
        <v>1.2000000000000002</v>
      </c>
      <c r="AC10" s="66">
        <f>SUM(R10:V10)/10</f>
        <v>4</v>
      </c>
      <c r="AD10" s="66">
        <f>X10/10</f>
        <v>1</v>
      </c>
      <c r="AE10" s="65">
        <f t="shared" ref="AE10:AE23" si="0">P10</f>
        <v>0</v>
      </c>
      <c r="AF10" s="66">
        <f>SUM(AB10,AC10,AD10)</f>
        <v>6.2</v>
      </c>
      <c r="AG10" s="67">
        <f>IF(AF10&lt;6,ROUNDDOWN(AF10,0),ROUND(AF10,0))</f>
        <v>6</v>
      </c>
    </row>
    <row r="11" spans="1:33" s="1" customFormat="1" ht="12" customHeight="1" x14ac:dyDescent="0.25">
      <c r="A11" s="28">
        <v>2</v>
      </c>
      <c r="B11" s="32">
        <v>201210901</v>
      </c>
      <c r="C11" s="33" t="s">
        <v>25</v>
      </c>
      <c r="D11" s="75" t="s">
        <v>51</v>
      </c>
      <c r="E11" s="30"/>
      <c r="F11" s="30"/>
      <c r="G11" s="30"/>
      <c r="H11" s="30"/>
      <c r="I11" s="30"/>
      <c r="J11" s="30"/>
      <c r="K11" s="30"/>
      <c r="L11" s="30"/>
      <c r="M11" s="30"/>
      <c r="N11" s="37">
        <f t="shared" ref="N11:N23" si="1">SUM(E11:M11)</f>
        <v>0</v>
      </c>
      <c r="O11" s="37">
        <f t="shared" ref="O11:O23" si="2">$N$9-N11</f>
        <v>9</v>
      </c>
      <c r="P11" s="39">
        <f t="shared" ref="P11:P23" si="3">N11/$N$9</f>
        <v>0</v>
      </c>
      <c r="Q11" s="30"/>
      <c r="R11" s="42">
        <v>10</v>
      </c>
      <c r="S11" s="42">
        <v>10</v>
      </c>
      <c r="T11" s="42">
        <v>10</v>
      </c>
      <c r="U11" s="42">
        <v>10</v>
      </c>
      <c r="V11" s="42">
        <v>10</v>
      </c>
      <c r="W11" s="42">
        <v>2</v>
      </c>
      <c r="X11" s="76">
        <f t="shared" ref="X11:X36" si="4">W11*5</f>
        <v>10</v>
      </c>
      <c r="Y11" s="30">
        <v>1</v>
      </c>
      <c r="Z11" s="42">
        <v>10</v>
      </c>
      <c r="AA11" s="41">
        <f t="shared" ref="AA11:AA23" si="5">SUM(Z11+Y11)</f>
        <v>11</v>
      </c>
      <c r="AB11" s="43">
        <f t="shared" ref="AB11:AB23" si="6">AA11*$C$3</f>
        <v>4.4000000000000004</v>
      </c>
      <c r="AC11" s="66">
        <f t="shared" ref="AC11:AC36" si="7">SUM(R11:V11)/10</f>
        <v>5</v>
      </c>
      <c r="AD11" s="66">
        <f t="shared" ref="AD11:AD36" si="8">X11/10</f>
        <v>1</v>
      </c>
      <c r="AE11" s="65">
        <f t="shared" si="0"/>
        <v>0</v>
      </c>
      <c r="AF11" s="66">
        <f t="shared" ref="AF11:AF23" si="9">SUM(AB11,AC11,AD11)</f>
        <v>10.4</v>
      </c>
      <c r="AG11" s="67">
        <f t="shared" ref="AG11:AG23" si="10">IF(AF11&lt;6,ROUNDDOWN(AF11,0),ROUND(AF11,0))</f>
        <v>10</v>
      </c>
    </row>
    <row r="12" spans="1:33" s="1" customFormat="1" ht="12" customHeight="1" x14ac:dyDescent="0.25">
      <c r="A12" s="28">
        <v>3</v>
      </c>
      <c r="B12" s="32">
        <v>201232056</v>
      </c>
      <c r="C12" s="33" t="s">
        <v>26</v>
      </c>
      <c r="D12" s="75" t="s">
        <v>51</v>
      </c>
      <c r="E12" s="30"/>
      <c r="F12" s="30"/>
      <c r="G12" s="30"/>
      <c r="H12" s="30"/>
      <c r="I12" s="30"/>
      <c r="J12" s="30"/>
      <c r="K12" s="30"/>
      <c r="L12" s="30"/>
      <c r="M12" s="30"/>
      <c r="N12" s="37">
        <f t="shared" si="1"/>
        <v>0</v>
      </c>
      <c r="O12" s="37">
        <f t="shared" si="2"/>
        <v>9</v>
      </c>
      <c r="P12" s="39">
        <f t="shared" si="3"/>
        <v>0</v>
      </c>
      <c r="Q12" s="30"/>
      <c r="R12" s="42">
        <v>10</v>
      </c>
      <c r="S12" s="42">
        <v>10</v>
      </c>
      <c r="T12" s="42">
        <v>10</v>
      </c>
      <c r="U12" s="42">
        <v>0</v>
      </c>
      <c r="V12" s="42">
        <v>10</v>
      </c>
      <c r="W12" s="42">
        <v>2</v>
      </c>
      <c r="X12" s="76">
        <f t="shared" si="4"/>
        <v>10</v>
      </c>
      <c r="Y12" s="30"/>
      <c r="Z12" s="42">
        <v>3.5</v>
      </c>
      <c r="AA12" s="41">
        <f t="shared" si="5"/>
        <v>3.5</v>
      </c>
      <c r="AB12" s="43">
        <f t="shared" si="6"/>
        <v>1.4000000000000001</v>
      </c>
      <c r="AC12" s="66">
        <f t="shared" si="7"/>
        <v>4</v>
      </c>
      <c r="AD12" s="66">
        <f t="shared" si="8"/>
        <v>1</v>
      </c>
      <c r="AE12" s="65">
        <f t="shared" si="0"/>
        <v>0</v>
      </c>
      <c r="AF12" s="66">
        <f t="shared" si="9"/>
        <v>6.4</v>
      </c>
      <c r="AG12" s="67">
        <f t="shared" si="10"/>
        <v>6</v>
      </c>
    </row>
    <row r="13" spans="1:33" s="1" customFormat="1" ht="12" customHeight="1" x14ac:dyDescent="0.25">
      <c r="A13" s="28">
        <v>4</v>
      </c>
      <c r="B13" s="32">
        <v>201207935</v>
      </c>
      <c r="C13" s="33" t="s">
        <v>27</v>
      </c>
      <c r="D13" s="75" t="s">
        <v>51</v>
      </c>
      <c r="E13" s="30"/>
      <c r="F13" s="30"/>
      <c r="G13" s="30"/>
      <c r="H13" s="30"/>
      <c r="I13" s="30"/>
      <c r="J13" s="30"/>
      <c r="K13" s="30"/>
      <c r="L13" s="30"/>
      <c r="M13" s="30"/>
      <c r="N13" s="37">
        <f t="shared" si="1"/>
        <v>0</v>
      </c>
      <c r="O13" s="37">
        <f t="shared" si="2"/>
        <v>9</v>
      </c>
      <c r="P13" s="39">
        <f t="shared" si="3"/>
        <v>0</v>
      </c>
      <c r="Q13" s="30"/>
      <c r="R13" s="42">
        <v>10</v>
      </c>
      <c r="S13" s="42">
        <v>8.9</v>
      </c>
      <c r="T13" s="42">
        <v>10</v>
      </c>
      <c r="U13" s="42">
        <v>10</v>
      </c>
      <c r="V13" s="42">
        <v>10</v>
      </c>
      <c r="W13" s="42">
        <v>1</v>
      </c>
      <c r="X13" s="76">
        <f t="shared" si="4"/>
        <v>5</v>
      </c>
      <c r="Y13" s="30">
        <v>1</v>
      </c>
      <c r="Z13" s="42">
        <v>6.5</v>
      </c>
      <c r="AA13" s="41">
        <f t="shared" si="5"/>
        <v>7.5</v>
      </c>
      <c r="AB13" s="43">
        <f t="shared" si="6"/>
        <v>3</v>
      </c>
      <c r="AC13" s="66">
        <f t="shared" si="7"/>
        <v>4.8899999999999997</v>
      </c>
      <c r="AD13" s="66">
        <f t="shared" si="8"/>
        <v>0.5</v>
      </c>
      <c r="AE13" s="65">
        <f t="shared" si="0"/>
        <v>0</v>
      </c>
      <c r="AF13" s="66">
        <f t="shared" si="9"/>
        <v>8.39</v>
      </c>
      <c r="AG13" s="67">
        <f t="shared" si="10"/>
        <v>8</v>
      </c>
    </row>
    <row r="14" spans="1:33" s="1" customFormat="1" ht="12" customHeight="1" x14ac:dyDescent="0.25">
      <c r="A14" s="28">
        <v>5</v>
      </c>
      <c r="B14" s="32">
        <v>201221371</v>
      </c>
      <c r="C14" s="33" t="s">
        <v>28</v>
      </c>
      <c r="D14" s="75" t="s">
        <v>51</v>
      </c>
      <c r="E14" s="30"/>
      <c r="F14" s="30"/>
      <c r="G14" s="30"/>
      <c r="H14" s="30"/>
      <c r="I14" s="30"/>
      <c r="J14" s="30"/>
      <c r="K14" s="30"/>
      <c r="L14" s="30"/>
      <c r="M14" s="30"/>
      <c r="N14" s="37">
        <f t="shared" si="1"/>
        <v>0</v>
      </c>
      <c r="O14" s="37">
        <f t="shared" si="2"/>
        <v>9</v>
      </c>
      <c r="P14" s="39">
        <f t="shared" si="3"/>
        <v>0</v>
      </c>
      <c r="Q14" s="30"/>
      <c r="R14" s="42">
        <v>10</v>
      </c>
      <c r="S14" s="42">
        <v>0</v>
      </c>
      <c r="T14" s="42">
        <v>0</v>
      </c>
      <c r="U14" s="42">
        <v>10</v>
      </c>
      <c r="V14" s="42">
        <v>10</v>
      </c>
      <c r="W14" s="42">
        <v>2</v>
      </c>
      <c r="X14" s="76">
        <f t="shared" si="4"/>
        <v>10</v>
      </c>
      <c r="Y14" s="30">
        <v>1</v>
      </c>
      <c r="Z14" s="42">
        <v>2</v>
      </c>
      <c r="AA14" s="41">
        <f t="shared" si="5"/>
        <v>3</v>
      </c>
      <c r="AB14" s="43">
        <f t="shared" si="6"/>
        <v>1.2000000000000002</v>
      </c>
      <c r="AC14" s="66">
        <f t="shared" si="7"/>
        <v>3</v>
      </c>
      <c r="AD14" s="66">
        <f t="shared" si="8"/>
        <v>1</v>
      </c>
      <c r="AE14" s="65">
        <f t="shared" si="0"/>
        <v>0</v>
      </c>
      <c r="AF14" s="66">
        <f t="shared" si="9"/>
        <v>5.2</v>
      </c>
      <c r="AG14" s="67">
        <f t="shared" si="10"/>
        <v>5</v>
      </c>
    </row>
    <row r="15" spans="1:33" s="1" customFormat="1" ht="12" customHeight="1" x14ac:dyDescent="0.25">
      <c r="A15" s="28">
        <v>6</v>
      </c>
      <c r="B15" s="32">
        <v>201225802</v>
      </c>
      <c r="C15" s="33" t="s">
        <v>29</v>
      </c>
      <c r="D15" s="75" t="s">
        <v>51</v>
      </c>
      <c r="E15" s="30"/>
      <c r="F15" s="30"/>
      <c r="G15" s="30"/>
      <c r="H15" s="30"/>
      <c r="I15" s="30"/>
      <c r="J15" s="30"/>
      <c r="K15" s="30"/>
      <c r="L15" s="30"/>
      <c r="M15" s="30"/>
      <c r="N15" s="37">
        <f t="shared" si="1"/>
        <v>0</v>
      </c>
      <c r="O15" s="37">
        <f t="shared" si="2"/>
        <v>9</v>
      </c>
      <c r="P15" s="39">
        <f t="shared" si="3"/>
        <v>0</v>
      </c>
      <c r="Q15" s="30"/>
      <c r="R15" s="42">
        <v>10</v>
      </c>
      <c r="S15" s="42">
        <v>10</v>
      </c>
      <c r="T15" s="42">
        <v>10</v>
      </c>
      <c r="U15" s="42">
        <v>10</v>
      </c>
      <c r="V15" s="42">
        <v>10</v>
      </c>
      <c r="W15" s="42">
        <v>2</v>
      </c>
      <c r="X15" s="76">
        <f t="shared" si="4"/>
        <v>10</v>
      </c>
      <c r="Y15" s="30"/>
      <c r="Z15" s="42">
        <v>10</v>
      </c>
      <c r="AA15" s="41">
        <f t="shared" si="5"/>
        <v>10</v>
      </c>
      <c r="AB15" s="43">
        <f t="shared" si="6"/>
        <v>4</v>
      </c>
      <c r="AC15" s="66">
        <f t="shared" si="7"/>
        <v>5</v>
      </c>
      <c r="AD15" s="66">
        <f t="shared" si="8"/>
        <v>1</v>
      </c>
      <c r="AE15" s="65">
        <f t="shared" si="0"/>
        <v>0</v>
      </c>
      <c r="AF15" s="66">
        <f t="shared" si="9"/>
        <v>10</v>
      </c>
      <c r="AG15" s="67">
        <f t="shared" si="10"/>
        <v>10</v>
      </c>
    </row>
    <row r="16" spans="1:33" s="1" customFormat="1" ht="12" customHeight="1" x14ac:dyDescent="0.25">
      <c r="A16" s="28">
        <v>7</v>
      </c>
      <c r="B16" s="34">
        <v>201219395</v>
      </c>
      <c r="C16" s="33" t="s">
        <v>30</v>
      </c>
      <c r="D16" s="75" t="s">
        <v>51</v>
      </c>
      <c r="E16" s="30"/>
      <c r="F16" s="30"/>
      <c r="G16" s="30"/>
      <c r="H16" s="30"/>
      <c r="I16" s="30"/>
      <c r="J16" s="30"/>
      <c r="K16" s="30"/>
      <c r="L16" s="30"/>
      <c r="M16" s="30"/>
      <c r="N16" s="37">
        <f t="shared" si="1"/>
        <v>0</v>
      </c>
      <c r="O16" s="37">
        <f t="shared" si="2"/>
        <v>9</v>
      </c>
      <c r="P16" s="39">
        <f t="shared" si="3"/>
        <v>0</v>
      </c>
      <c r="Q16" s="30"/>
      <c r="R16" s="42">
        <v>10</v>
      </c>
      <c r="S16" s="42">
        <v>9</v>
      </c>
      <c r="T16" s="42">
        <v>10</v>
      </c>
      <c r="U16" s="42">
        <v>10</v>
      </c>
      <c r="V16" s="42">
        <v>10</v>
      </c>
      <c r="W16" s="42">
        <v>2</v>
      </c>
      <c r="X16" s="76">
        <f t="shared" si="4"/>
        <v>10</v>
      </c>
      <c r="Y16" s="30"/>
      <c r="Z16" s="42">
        <v>3.5</v>
      </c>
      <c r="AA16" s="41">
        <f t="shared" si="5"/>
        <v>3.5</v>
      </c>
      <c r="AB16" s="43">
        <f t="shared" si="6"/>
        <v>1.4000000000000001</v>
      </c>
      <c r="AC16" s="66">
        <f t="shared" si="7"/>
        <v>4.9000000000000004</v>
      </c>
      <c r="AD16" s="66">
        <f t="shared" si="8"/>
        <v>1</v>
      </c>
      <c r="AE16" s="65">
        <f t="shared" si="0"/>
        <v>0</v>
      </c>
      <c r="AF16" s="66">
        <f t="shared" si="9"/>
        <v>7.3000000000000007</v>
      </c>
      <c r="AG16" s="67">
        <f t="shared" si="10"/>
        <v>7</v>
      </c>
    </row>
    <row r="17" spans="1:33" s="1" customFormat="1" ht="12" customHeight="1" x14ac:dyDescent="0.25">
      <c r="A17" s="28">
        <v>8</v>
      </c>
      <c r="B17" s="32">
        <v>201225812</v>
      </c>
      <c r="C17" s="33" t="s">
        <v>31</v>
      </c>
      <c r="D17" s="75" t="s">
        <v>51</v>
      </c>
      <c r="E17" s="30"/>
      <c r="F17" s="30"/>
      <c r="G17" s="30"/>
      <c r="H17" s="30"/>
      <c r="I17" s="30"/>
      <c r="J17" s="30"/>
      <c r="K17" s="30"/>
      <c r="L17" s="30"/>
      <c r="M17" s="30"/>
      <c r="N17" s="37">
        <f t="shared" si="1"/>
        <v>0</v>
      </c>
      <c r="O17" s="37">
        <f t="shared" si="2"/>
        <v>9</v>
      </c>
      <c r="P17" s="39">
        <f t="shared" si="3"/>
        <v>0</v>
      </c>
      <c r="Q17" s="30"/>
      <c r="R17" s="42">
        <v>10</v>
      </c>
      <c r="S17" s="42">
        <v>9</v>
      </c>
      <c r="T17" s="42">
        <v>10</v>
      </c>
      <c r="U17" s="42">
        <v>10</v>
      </c>
      <c r="V17" s="42">
        <v>10</v>
      </c>
      <c r="W17" s="42">
        <v>2</v>
      </c>
      <c r="X17" s="76">
        <f t="shared" si="4"/>
        <v>10</v>
      </c>
      <c r="Y17" s="30">
        <v>1</v>
      </c>
      <c r="Z17" s="42">
        <v>3.5</v>
      </c>
      <c r="AA17" s="41">
        <f t="shared" si="5"/>
        <v>4.5</v>
      </c>
      <c r="AB17" s="43">
        <f t="shared" si="6"/>
        <v>1.8</v>
      </c>
      <c r="AC17" s="66">
        <f t="shared" si="7"/>
        <v>4.9000000000000004</v>
      </c>
      <c r="AD17" s="66">
        <f t="shared" si="8"/>
        <v>1</v>
      </c>
      <c r="AE17" s="65">
        <f t="shared" si="0"/>
        <v>0</v>
      </c>
      <c r="AF17" s="66">
        <f t="shared" si="9"/>
        <v>7.7</v>
      </c>
      <c r="AG17" s="67">
        <f t="shared" si="10"/>
        <v>8</v>
      </c>
    </row>
    <row r="18" spans="1:33" s="1" customFormat="1" ht="12" customHeight="1" x14ac:dyDescent="0.25">
      <c r="A18" s="28">
        <v>9</v>
      </c>
      <c r="B18" s="32">
        <v>201215617</v>
      </c>
      <c r="C18" s="33" t="s">
        <v>32</v>
      </c>
      <c r="D18" s="75" t="s">
        <v>52</v>
      </c>
      <c r="E18" s="30"/>
      <c r="F18" s="30"/>
      <c r="G18" s="30"/>
      <c r="H18" s="30"/>
      <c r="I18" s="30"/>
      <c r="J18" s="30"/>
      <c r="K18" s="30"/>
      <c r="L18" s="30"/>
      <c r="M18" s="30"/>
      <c r="N18" s="37">
        <f t="shared" si="1"/>
        <v>0</v>
      </c>
      <c r="O18" s="37">
        <f t="shared" si="2"/>
        <v>9</v>
      </c>
      <c r="P18" s="39">
        <f t="shared" si="3"/>
        <v>0</v>
      </c>
      <c r="Q18" s="30"/>
      <c r="R18" s="42">
        <v>10</v>
      </c>
      <c r="S18" s="42">
        <v>8</v>
      </c>
      <c r="T18" s="42">
        <v>10</v>
      </c>
      <c r="U18" s="42">
        <v>10</v>
      </c>
      <c r="V18" s="42">
        <v>10</v>
      </c>
      <c r="W18" s="42">
        <v>2</v>
      </c>
      <c r="X18" s="76">
        <f t="shared" si="4"/>
        <v>10</v>
      </c>
      <c r="Y18" s="30">
        <v>1</v>
      </c>
      <c r="Z18" s="42">
        <v>3.5</v>
      </c>
      <c r="AA18" s="41">
        <f t="shared" si="5"/>
        <v>4.5</v>
      </c>
      <c r="AB18" s="43">
        <f t="shared" si="6"/>
        <v>1.8</v>
      </c>
      <c r="AC18" s="66">
        <f t="shared" si="7"/>
        <v>4.8</v>
      </c>
      <c r="AD18" s="66">
        <f t="shared" si="8"/>
        <v>1</v>
      </c>
      <c r="AE18" s="65">
        <f t="shared" si="0"/>
        <v>0</v>
      </c>
      <c r="AF18" s="66">
        <f t="shared" si="9"/>
        <v>7.6</v>
      </c>
      <c r="AG18" s="67">
        <f t="shared" si="10"/>
        <v>8</v>
      </c>
    </row>
    <row r="19" spans="1:33" s="1" customFormat="1" ht="12" customHeight="1" x14ac:dyDescent="0.25">
      <c r="A19" s="28">
        <v>10</v>
      </c>
      <c r="B19" s="34">
        <v>201232227</v>
      </c>
      <c r="C19" s="33" t="s">
        <v>33</v>
      </c>
      <c r="D19" s="75" t="s">
        <v>51</v>
      </c>
      <c r="E19" s="30"/>
      <c r="F19" s="30"/>
      <c r="G19" s="30"/>
      <c r="H19" s="30"/>
      <c r="I19" s="30"/>
      <c r="J19" s="30"/>
      <c r="K19" s="30"/>
      <c r="L19" s="30"/>
      <c r="M19" s="30"/>
      <c r="N19" s="37">
        <f t="shared" si="1"/>
        <v>0</v>
      </c>
      <c r="O19" s="37">
        <f t="shared" si="2"/>
        <v>9</v>
      </c>
      <c r="P19" s="39">
        <f t="shared" si="3"/>
        <v>0</v>
      </c>
      <c r="Q19" s="30"/>
      <c r="R19" s="42">
        <v>10</v>
      </c>
      <c r="S19" s="42">
        <v>10</v>
      </c>
      <c r="T19" s="42">
        <v>10</v>
      </c>
      <c r="U19" s="42">
        <v>10</v>
      </c>
      <c r="V19" s="42">
        <v>10</v>
      </c>
      <c r="W19" s="42">
        <v>2</v>
      </c>
      <c r="X19" s="76">
        <f t="shared" si="4"/>
        <v>10</v>
      </c>
      <c r="Y19" s="30">
        <v>2</v>
      </c>
      <c r="Z19" s="42">
        <v>5</v>
      </c>
      <c r="AA19" s="41">
        <f t="shared" si="5"/>
        <v>7</v>
      </c>
      <c r="AB19" s="43">
        <f t="shared" si="6"/>
        <v>2.8000000000000003</v>
      </c>
      <c r="AC19" s="66">
        <f t="shared" si="7"/>
        <v>5</v>
      </c>
      <c r="AD19" s="66">
        <f t="shared" si="8"/>
        <v>1</v>
      </c>
      <c r="AE19" s="65">
        <f t="shared" si="0"/>
        <v>0</v>
      </c>
      <c r="AF19" s="66">
        <f t="shared" si="9"/>
        <v>8.8000000000000007</v>
      </c>
      <c r="AG19" s="67">
        <f t="shared" si="10"/>
        <v>9</v>
      </c>
    </row>
    <row r="20" spans="1:33" s="1" customFormat="1" ht="12" customHeight="1" x14ac:dyDescent="0.25">
      <c r="A20" s="28">
        <v>11</v>
      </c>
      <c r="B20" s="32">
        <v>201209442</v>
      </c>
      <c r="C20" s="33" t="s">
        <v>34</v>
      </c>
      <c r="D20" s="75" t="s">
        <v>52</v>
      </c>
      <c r="E20" s="30"/>
      <c r="F20" s="30"/>
      <c r="G20" s="30"/>
      <c r="H20" s="30"/>
      <c r="I20" s="30"/>
      <c r="J20" s="30"/>
      <c r="K20" s="30"/>
      <c r="L20" s="30"/>
      <c r="M20" s="30"/>
      <c r="N20" s="37">
        <f t="shared" si="1"/>
        <v>0</v>
      </c>
      <c r="O20" s="37">
        <f t="shared" si="2"/>
        <v>9</v>
      </c>
      <c r="P20" s="39">
        <f t="shared" si="3"/>
        <v>0</v>
      </c>
      <c r="Q20" s="30"/>
      <c r="R20" s="42">
        <v>10</v>
      </c>
      <c r="S20" s="42">
        <v>9</v>
      </c>
      <c r="T20" s="42">
        <v>10</v>
      </c>
      <c r="U20" s="42">
        <v>10</v>
      </c>
      <c r="V20" s="42">
        <v>10</v>
      </c>
      <c r="W20" s="42">
        <v>2</v>
      </c>
      <c r="X20" s="76">
        <f t="shared" si="4"/>
        <v>10</v>
      </c>
      <c r="Y20" s="30"/>
      <c r="Z20" s="42">
        <v>3.5</v>
      </c>
      <c r="AA20" s="41">
        <f t="shared" si="5"/>
        <v>3.5</v>
      </c>
      <c r="AB20" s="43">
        <f t="shared" si="6"/>
        <v>1.4000000000000001</v>
      </c>
      <c r="AC20" s="66">
        <f t="shared" si="7"/>
        <v>4.9000000000000004</v>
      </c>
      <c r="AD20" s="66">
        <f t="shared" si="8"/>
        <v>1</v>
      </c>
      <c r="AE20" s="65">
        <f t="shared" si="0"/>
        <v>0</v>
      </c>
      <c r="AF20" s="66">
        <f t="shared" si="9"/>
        <v>7.3000000000000007</v>
      </c>
      <c r="AG20" s="67">
        <f t="shared" si="10"/>
        <v>7</v>
      </c>
    </row>
    <row r="21" spans="1:33" s="1" customFormat="1" ht="12" customHeight="1" x14ac:dyDescent="0.25">
      <c r="A21" s="28">
        <v>12</v>
      </c>
      <c r="B21" s="32">
        <v>201232287</v>
      </c>
      <c r="C21" s="33" t="s">
        <v>35</v>
      </c>
      <c r="D21" s="75" t="s">
        <v>51</v>
      </c>
      <c r="E21" s="30"/>
      <c r="F21" s="30"/>
      <c r="G21" s="30"/>
      <c r="H21" s="30"/>
      <c r="I21" s="30"/>
      <c r="J21" s="30"/>
      <c r="K21" s="30"/>
      <c r="L21" s="30"/>
      <c r="M21" s="30"/>
      <c r="N21" s="37">
        <f t="shared" si="1"/>
        <v>0</v>
      </c>
      <c r="O21" s="37">
        <f t="shared" si="2"/>
        <v>9</v>
      </c>
      <c r="P21" s="39">
        <f t="shared" si="3"/>
        <v>0</v>
      </c>
      <c r="Q21" s="30"/>
      <c r="R21" s="42">
        <v>10</v>
      </c>
      <c r="S21" s="42">
        <v>10</v>
      </c>
      <c r="T21" s="42">
        <v>10</v>
      </c>
      <c r="U21" s="42">
        <v>10</v>
      </c>
      <c r="V21" s="42">
        <v>10</v>
      </c>
      <c r="W21" s="42">
        <v>2</v>
      </c>
      <c r="X21" s="76">
        <f t="shared" si="4"/>
        <v>10</v>
      </c>
      <c r="Y21" s="30"/>
      <c r="Z21" s="42">
        <v>3.5</v>
      </c>
      <c r="AA21" s="41">
        <f t="shared" si="5"/>
        <v>3.5</v>
      </c>
      <c r="AB21" s="43">
        <f t="shared" si="6"/>
        <v>1.4000000000000001</v>
      </c>
      <c r="AC21" s="66">
        <f t="shared" si="7"/>
        <v>5</v>
      </c>
      <c r="AD21" s="66">
        <f t="shared" si="8"/>
        <v>1</v>
      </c>
      <c r="AE21" s="65">
        <f t="shared" si="0"/>
        <v>0</v>
      </c>
      <c r="AF21" s="66">
        <f t="shared" si="9"/>
        <v>7.4</v>
      </c>
      <c r="AG21" s="67">
        <f t="shared" si="10"/>
        <v>7</v>
      </c>
    </row>
    <row r="22" spans="1:33" s="1" customFormat="1" ht="12" customHeight="1" x14ac:dyDescent="0.25">
      <c r="A22" s="28">
        <v>13</v>
      </c>
      <c r="B22" s="32">
        <v>201201360</v>
      </c>
      <c r="C22" s="33" t="s">
        <v>36</v>
      </c>
      <c r="D22" s="75" t="s">
        <v>51</v>
      </c>
      <c r="E22" s="30"/>
      <c r="F22" s="30"/>
      <c r="G22" s="30"/>
      <c r="H22" s="30"/>
      <c r="I22" s="30"/>
      <c r="J22" s="30"/>
      <c r="K22" s="30"/>
      <c r="L22" s="30"/>
      <c r="M22" s="30"/>
      <c r="N22" s="37">
        <f t="shared" si="1"/>
        <v>0</v>
      </c>
      <c r="O22" s="37">
        <f t="shared" si="2"/>
        <v>9</v>
      </c>
      <c r="P22" s="39">
        <f t="shared" si="3"/>
        <v>0</v>
      </c>
      <c r="Q22" s="30"/>
      <c r="R22" s="42">
        <v>10</v>
      </c>
      <c r="S22" s="42">
        <v>9</v>
      </c>
      <c r="T22" s="42">
        <v>10</v>
      </c>
      <c r="U22" s="42">
        <v>10</v>
      </c>
      <c r="V22" s="42">
        <v>10</v>
      </c>
      <c r="W22" s="42">
        <v>2</v>
      </c>
      <c r="X22" s="76">
        <f t="shared" si="4"/>
        <v>10</v>
      </c>
      <c r="Y22" s="30">
        <v>1</v>
      </c>
      <c r="Z22" s="42">
        <v>6.5</v>
      </c>
      <c r="AA22" s="41">
        <f t="shared" si="5"/>
        <v>7.5</v>
      </c>
      <c r="AB22" s="43">
        <f t="shared" si="6"/>
        <v>3</v>
      </c>
      <c r="AC22" s="66">
        <f t="shared" si="7"/>
        <v>4.9000000000000004</v>
      </c>
      <c r="AD22" s="66">
        <f t="shared" si="8"/>
        <v>1</v>
      </c>
      <c r="AE22" s="65">
        <f t="shared" si="0"/>
        <v>0</v>
      </c>
      <c r="AF22" s="66">
        <f t="shared" si="9"/>
        <v>8.9</v>
      </c>
      <c r="AG22" s="67">
        <f t="shared" si="10"/>
        <v>9</v>
      </c>
    </row>
    <row r="23" spans="1:33" s="1" customFormat="1" ht="12" customHeight="1" x14ac:dyDescent="0.25">
      <c r="A23" s="28">
        <v>14</v>
      </c>
      <c r="B23" s="32">
        <v>201226860</v>
      </c>
      <c r="C23" s="33" t="s">
        <v>37</v>
      </c>
      <c r="D23" s="75" t="s">
        <v>52</v>
      </c>
      <c r="E23" s="30"/>
      <c r="F23" s="30"/>
      <c r="G23" s="30"/>
      <c r="H23" s="30"/>
      <c r="I23" s="30"/>
      <c r="J23" s="30"/>
      <c r="K23" s="30"/>
      <c r="L23" s="30"/>
      <c r="M23" s="30"/>
      <c r="N23" s="37">
        <f t="shared" si="1"/>
        <v>0</v>
      </c>
      <c r="O23" s="37">
        <f t="shared" si="2"/>
        <v>9</v>
      </c>
      <c r="P23" s="39">
        <f t="shared" si="3"/>
        <v>0</v>
      </c>
      <c r="Q23" s="30"/>
      <c r="R23" s="42">
        <v>10</v>
      </c>
      <c r="S23" s="42">
        <v>10</v>
      </c>
      <c r="T23" s="42">
        <v>10</v>
      </c>
      <c r="U23" s="42">
        <v>10</v>
      </c>
      <c r="V23" s="42">
        <v>10</v>
      </c>
      <c r="W23" s="42">
        <v>2</v>
      </c>
      <c r="X23" s="76">
        <f t="shared" si="4"/>
        <v>10</v>
      </c>
      <c r="Y23" s="30"/>
      <c r="Z23" s="42">
        <v>6</v>
      </c>
      <c r="AA23" s="41">
        <f t="shared" si="5"/>
        <v>6</v>
      </c>
      <c r="AB23" s="43">
        <f t="shared" si="6"/>
        <v>2.4000000000000004</v>
      </c>
      <c r="AC23" s="66">
        <f t="shared" si="7"/>
        <v>5</v>
      </c>
      <c r="AD23" s="66">
        <f t="shared" si="8"/>
        <v>1</v>
      </c>
      <c r="AE23" s="65">
        <f t="shared" si="0"/>
        <v>0</v>
      </c>
      <c r="AF23" s="66">
        <f t="shared" si="9"/>
        <v>8.4</v>
      </c>
      <c r="AG23" s="67">
        <f t="shared" si="10"/>
        <v>8</v>
      </c>
    </row>
    <row r="24" spans="1:33" s="1" customFormat="1" ht="12" customHeight="1" x14ac:dyDescent="0.25">
      <c r="A24" s="28">
        <v>15</v>
      </c>
      <c r="B24" s="35">
        <v>201232483</v>
      </c>
      <c r="C24" s="33" t="s">
        <v>38</v>
      </c>
      <c r="D24" s="75" t="s">
        <v>52</v>
      </c>
      <c r="E24" s="30"/>
      <c r="F24" s="30"/>
      <c r="G24" s="30"/>
      <c r="H24" s="30"/>
      <c r="I24" s="30"/>
      <c r="J24" s="30"/>
      <c r="K24" s="30"/>
      <c r="L24" s="30"/>
      <c r="M24" s="30"/>
      <c r="N24" s="37">
        <f t="shared" ref="N24:N36" si="11">SUM(E24:M24)</f>
        <v>0</v>
      </c>
      <c r="O24" s="37">
        <f t="shared" ref="O24:O36" si="12">$N$9-N24</f>
        <v>9</v>
      </c>
      <c r="P24" s="39">
        <f t="shared" ref="P24:P36" si="13">N24/$N$9</f>
        <v>0</v>
      </c>
      <c r="Q24" s="30"/>
      <c r="R24" s="42">
        <v>10</v>
      </c>
      <c r="S24" s="42">
        <v>10</v>
      </c>
      <c r="T24" s="42">
        <v>10</v>
      </c>
      <c r="U24" s="42">
        <v>10</v>
      </c>
      <c r="V24" s="42">
        <v>10</v>
      </c>
      <c r="W24" s="42">
        <v>1</v>
      </c>
      <c r="X24" s="76">
        <f t="shared" si="4"/>
        <v>5</v>
      </c>
      <c r="Y24" s="30"/>
      <c r="Z24" s="42">
        <v>6.5</v>
      </c>
      <c r="AA24" s="41">
        <f t="shared" ref="AA24:AA36" si="14">SUM(Z24+Y24)</f>
        <v>6.5</v>
      </c>
      <c r="AB24" s="43">
        <f t="shared" ref="AB24:AB36" si="15">AA24*$C$3</f>
        <v>2.6</v>
      </c>
      <c r="AC24" s="66">
        <f t="shared" si="7"/>
        <v>5</v>
      </c>
      <c r="AD24" s="66">
        <f t="shared" si="8"/>
        <v>0.5</v>
      </c>
      <c r="AE24" s="65">
        <f t="shared" ref="AE24:AE36" si="16">P24</f>
        <v>0</v>
      </c>
      <c r="AF24" s="66">
        <f t="shared" ref="AF24:AF36" si="17">SUM(AB24,AC24,AD24)</f>
        <v>8.1</v>
      </c>
      <c r="AG24" s="67">
        <f t="shared" ref="AG24:AG36" si="18">IF(AF24&lt;6,ROUNDDOWN(AF24,0),ROUND(AF24,0))</f>
        <v>8</v>
      </c>
    </row>
    <row r="25" spans="1:33" s="1" customFormat="1" ht="12" customHeight="1" x14ac:dyDescent="0.25">
      <c r="A25" s="28">
        <v>16</v>
      </c>
      <c r="B25" s="32">
        <v>201226935</v>
      </c>
      <c r="C25" s="33" t="s">
        <v>39</v>
      </c>
      <c r="D25" s="75" t="s">
        <v>51</v>
      </c>
      <c r="E25" s="30"/>
      <c r="F25" s="30"/>
      <c r="G25" s="30"/>
      <c r="H25" s="30"/>
      <c r="I25" s="30"/>
      <c r="J25" s="30"/>
      <c r="K25" s="30"/>
      <c r="L25" s="30"/>
      <c r="M25" s="30"/>
      <c r="N25" s="37">
        <f t="shared" si="11"/>
        <v>0</v>
      </c>
      <c r="O25" s="37">
        <f t="shared" si="12"/>
        <v>9</v>
      </c>
      <c r="P25" s="39">
        <f t="shared" si="13"/>
        <v>0</v>
      </c>
      <c r="Q25" s="30"/>
      <c r="R25" s="42">
        <v>10</v>
      </c>
      <c r="S25" s="42">
        <v>9</v>
      </c>
      <c r="T25" s="42">
        <v>10</v>
      </c>
      <c r="U25" s="42">
        <v>10</v>
      </c>
      <c r="V25" s="42">
        <v>10</v>
      </c>
      <c r="W25" s="42">
        <v>2</v>
      </c>
      <c r="X25" s="76">
        <f t="shared" si="4"/>
        <v>10</v>
      </c>
      <c r="Y25" s="30"/>
      <c r="Z25" s="42">
        <v>10</v>
      </c>
      <c r="AA25" s="41">
        <f t="shared" si="14"/>
        <v>10</v>
      </c>
      <c r="AB25" s="43">
        <f t="shared" si="15"/>
        <v>4</v>
      </c>
      <c r="AC25" s="66">
        <f t="shared" si="7"/>
        <v>4.9000000000000004</v>
      </c>
      <c r="AD25" s="66">
        <f t="shared" si="8"/>
        <v>1</v>
      </c>
      <c r="AE25" s="65">
        <f t="shared" si="16"/>
        <v>0</v>
      </c>
      <c r="AF25" s="66">
        <f t="shared" si="17"/>
        <v>9.9</v>
      </c>
      <c r="AG25" s="67">
        <f t="shared" si="18"/>
        <v>10</v>
      </c>
    </row>
    <row r="26" spans="1:33" s="1" customFormat="1" ht="12" customHeight="1" x14ac:dyDescent="0.25">
      <c r="A26" s="28">
        <v>17</v>
      </c>
      <c r="B26" s="32">
        <v>201200651</v>
      </c>
      <c r="C26" s="33" t="s">
        <v>40</v>
      </c>
      <c r="D26" s="75" t="s">
        <v>52</v>
      </c>
      <c r="E26" s="30"/>
      <c r="F26" s="30"/>
      <c r="G26" s="30"/>
      <c r="H26" s="30"/>
      <c r="I26" s="30"/>
      <c r="J26" s="30"/>
      <c r="K26" s="30"/>
      <c r="L26" s="30"/>
      <c r="M26" s="30"/>
      <c r="N26" s="37">
        <f t="shared" si="11"/>
        <v>0</v>
      </c>
      <c r="O26" s="37">
        <f t="shared" si="12"/>
        <v>9</v>
      </c>
      <c r="P26" s="39">
        <f t="shared" si="13"/>
        <v>0</v>
      </c>
      <c r="Q26" s="30"/>
      <c r="R26" s="42">
        <v>10</v>
      </c>
      <c r="S26" s="42">
        <v>9</v>
      </c>
      <c r="T26" s="42">
        <v>10</v>
      </c>
      <c r="U26" s="42">
        <v>10</v>
      </c>
      <c r="V26" s="42">
        <v>10</v>
      </c>
      <c r="W26" s="42">
        <v>2</v>
      </c>
      <c r="X26" s="76">
        <f t="shared" si="4"/>
        <v>10</v>
      </c>
      <c r="Y26" s="30"/>
      <c r="Z26" s="42">
        <v>7.5</v>
      </c>
      <c r="AA26" s="41">
        <f t="shared" si="14"/>
        <v>7.5</v>
      </c>
      <c r="AB26" s="43">
        <f t="shared" si="15"/>
        <v>3</v>
      </c>
      <c r="AC26" s="66">
        <f t="shared" si="7"/>
        <v>4.9000000000000004</v>
      </c>
      <c r="AD26" s="66">
        <f t="shared" si="8"/>
        <v>1</v>
      </c>
      <c r="AE26" s="65">
        <f t="shared" si="16"/>
        <v>0</v>
      </c>
      <c r="AF26" s="66">
        <f t="shared" si="17"/>
        <v>8.9</v>
      </c>
      <c r="AG26" s="67">
        <f t="shared" si="18"/>
        <v>9</v>
      </c>
    </row>
    <row r="27" spans="1:33" s="1" customFormat="1" ht="12" customHeight="1" x14ac:dyDescent="0.25">
      <c r="A27" s="28">
        <v>18</v>
      </c>
      <c r="B27" s="32">
        <v>201204801</v>
      </c>
      <c r="C27" s="33" t="s">
        <v>41</v>
      </c>
      <c r="D27" s="75" t="s">
        <v>51</v>
      </c>
      <c r="E27" s="30"/>
      <c r="F27" s="30"/>
      <c r="G27" s="30"/>
      <c r="H27" s="30"/>
      <c r="I27" s="30"/>
      <c r="J27" s="30"/>
      <c r="K27" s="30"/>
      <c r="L27" s="30"/>
      <c r="M27" s="30"/>
      <c r="N27" s="37">
        <f t="shared" si="11"/>
        <v>0</v>
      </c>
      <c r="O27" s="37">
        <f t="shared" si="12"/>
        <v>9</v>
      </c>
      <c r="P27" s="39">
        <f t="shared" si="13"/>
        <v>0</v>
      </c>
      <c r="Q27" s="30"/>
      <c r="R27" s="42">
        <v>10</v>
      </c>
      <c r="S27" s="42">
        <v>10</v>
      </c>
      <c r="T27" s="42">
        <v>10</v>
      </c>
      <c r="U27" s="42">
        <v>10</v>
      </c>
      <c r="V27" s="42">
        <v>10</v>
      </c>
      <c r="W27" s="42">
        <v>2</v>
      </c>
      <c r="X27" s="76">
        <f t="shared" si="4"/>
        <v>10</v>
      </c>
      <c r="Y27" s="30"/>
      <c r="Z27" s="42">
        <v>7.5</v>
      </c>
      <c r="AA27" s="41">
        <f t="shared" si="14"/>
        <v>7.5</v>
      </c>
      <c r="AB27" s="43">
        <f t="shared" si="15"/>
        <v>3</v>
      </c>
      <c r="AC27" s="66">
        <f t="shared" si="7"/>
        <v>5</v>
      </c>
      <c r="AD27" s="66">
        <f t="shared" si="8"/>
        <v>1</v>
      </c>
      <c r="AE27" s="65">
        <f t="shared" si="16"/>
        <v>0</v>
      </c>
      <c r="AF27" s="66">
        <f t="shared" si="17"/>
        <v>9</v>
      </c>
      <c r="AG27" s="67">
        <f t="shared" si="18"/>
        <v>9</v>
      </c>
    </row>
    <row r="28" spans="1:33" s="1" customFormat="1" ht="12" customHeight="1" x14ac:dyDescent="0.25">
      <c r="A28" s="28">
        <v>19</v>
      </c>
      <c r="B28" s="32">
        <v>201209509</v>
      </c>
      <c r="C28" s="33" t="s">
        <v>42</v>
      </c>
      <c r="D28" s="75" t="s">
        <v>52</v>
      </c>
      <c r="E28" s="30"/>
      <c r="F28" s="30"/>
      <c r="G28" s="30"/>
      <c r="H28" s="30"/>
      <c r="I28" s="30"/>
      <c r="J28" s="30"/>
      <c r="K28" s="30"/>
      <c r="L28" s="30"/>
      <c r="M28" s="30"/>
      <c r="N28" s="37">
        <f t="shared" si="11"/>
        <v>0</v>
      </c>
      <c r="O28" s="37">
        <f t="shared" si="12"/>
        <v>9</v>
      </c>
      <c r="P28" s="39">
        <f t="shared" si="13"/>
        <v>0</v>
      </c>
      <c r="Q28" s="30"/>
      <c r="R28" s="42">
        <v>10</v>
      </c>
      <c r="S28" s="42">
        <v>10</v>
      </c>
      <c r="T28" s="42">
        <v>10</v>
      </c>
      <c r="U28" s="42">
        <v>10</v>
      </c>
      <c r="V28" s="42">
        <v>10</v>
      </c>
      <c r="W28" s="42">
        <v>2</v>
      </c>
      <c r="X28" s="76">
        <f t="shared" si="4"/>
        <v>10</v>
      </c>
      <c r="Y28" s="30"/>
      <c r="Z28" s="42">
        <v>10</v>
      </c>
      <c r="AA28" s="41">
        <f t="shared" si="14"/>
        <v>10</v>
      </c>
      <c r="AB28" s="43">
        <f t="shared" si="15"/>
        <v>4</v>
      </c>
      <c r="AC28" s="66">
        <f t="shared" si="7"/>
        <v>5</v>
      </c>
      <c r="AD28" s="66">
        <f t="shared" si="8"/>
        <v>1</v>
      </c>
      <c r="AE28" s="65">
        <f t="shared" si="16"/>
        <v>0</v>
      </c>
      <c r="AF28" s="66">
        <f t="shared" si="17"/>
        <v>10</v>
      </c>
      <c r="AG28" s="67">
        <f t="shared" si="18"/>
        <v>10</v>
      </c>
    </row>
    <row r="29" spans="1:33" s="1" customFormat="1" ht="12" customHeight="1" x14ac:dyDescent="0.25">
      <c r="A29" s="28">
        <v>20</v>
      </c>
      <c r="B29" s="32">
        <v>201204388</v>
      </c>
      <c r="C29" s="33" t="s">
        <v>43</v>
      </c>
      <c r="D29" s="75" t="s">
        <v>51</v>
      </c>
      <c r="E29" s="30"/>
      <c r="F29" s="30"/>
      <c r="G29" s="30"/>
      <c r="H29" s="30"/>
      <c r="I29" s="30"/>
      <c r="J29" s="30"/>
      <c r="K29" s="30"/>
      <c r="L29" s="30"/>
      <c r="M29" s="30"/>
      <c r="N29" s="37">
        <f t="shared" si="11"/>
        <v>0</v>
      </c>
      <c r="O29" s="37">
        <f t="shared" si="12"/>
        <v>9</v>
      </c>
      <c r="P29" s="39">
        <f t="shared" si="13"/>
        <v>0</v>
      </c>
      <c r="Q29" s="30"/>
      <c r="R29" s="42">
        <v>10</v>
      </c>
      <c r="S29" s="42">
        <v>9.5</v>
      </c>
      <c r="T29" s="42">
        <v>10</v>
      </c>
      <c r="U29" s="42">
        <v>10</v>
      </c>
      <c r="V29" s="42">
        <v>10</v>
      </c>
      <c r="W29" s="42">
        <v>2</v>
      </c>
      <c r="X29" s="76">
        <f t="shared" si="4"/>
        <v>10</v>
      </c>
      <c r="Y29" s="30">
        <v>1</v>
      </c>
      <c r="Z29" s="42">
        <v>3.5</v>
      </c>
      <c r="AA29" s="41">
        <f t="shared" si="14"/>
        <v>4.5</v>
      </c>
      <c r="AB29" s="43">
        <f t="shared" si="15"/>
        <v>1.8</v>
      </c>
      <c r="AC29" s="66">
        <f t="shared" si="7"/>
        <v>4.95</v>
      </c>
      <c r="AD29" s="66">
        <f t="shared" si="8"/>
        <v>1</v>
      </c>
      <c r="AE29" s="65">
        <f t="shared" si="16"/>
        <v>0</v>
      </c>
      <c r="AF29" s="66">
        <f t="shared" si="17"/>
        <v>7.75</v>
      </c>
      <c r="AG29" s="67">
        <f t="shared" si="18"/>
        <v>8</v>
      </c>
    </row>
    <row r="30" spans="1:33" s="1" customFormat="1" ht="12" customHeight="1" x14ac:dyDescent="0.25">
      <c r="A30" s="28">
        <v>21</v>
      </c>
      <c r="B30" s="32">
        <v>201213723</v>
      </c>
      <c r="C30" s="33" t="s">
        <v>44</v>
      </c>
      <c r="D30" s="75" t="s">
        <v>52</v>
      </c>
      <c r="E30" s="30"/>
      <c r="F30" s="30"/>
      <c r="G30" s="30"/>
      <c r="H30" s="30"/>
      <c r="I30" s="30"/>
      <c r="J30" s="30"/>
      <c r="K30" s="30"/>
      <c r="L30" s="30"/>
      <c r="M30" s="30"/>
      <c r="N30" s="37">
        <f t="shared" si="11"/>
        <v>0</v>
      </c>
      <c r="O30" s="37">
        <f t="shared" si="12"/>
        <v>9</v>
      </c>
      <c r="P30" s="39">
        <f t="shared" si="13"/>
        <v>0</v>
      </c>
      <c r="Q30" s="30"/>
      <c r="R30" s="42">
        <v>10</v>
      </c>
      <c r="S30" s="42">
        <v>9</v>
      </c>
      <c r="T30" s="42">
        <v>10</v>
      </c>
      <c r="U30" s="42">
        <v>10</v>
      </c>
      <c r="V30" s="42">
        <v>10</v>
      </c>
      <c r="W30" s="42">
        <v>2</v>
      </c>
      <c r="X30" s="76">
        <f t="shared" si="4"/>
        <v>10</v>
      </c>
      <c r="Y30" s="30">
        <v>1</v>
      </c>
      <c r="Z30" s="42">
        <v>3.5</v>
      </c>
      <c r="AA30" s="41">
        <f t="shared" si="14"/>
        <v>4.5</v>
      </c>
      <c r="AB30" s="43">
        <f t="shared" si="15"/>
        <v>1.8</v>
      </c>
      <c r="AC30" s="66">
        <f t="shared" si="7"/>
        <v>4.9000000000000004</v>
      </c>
      <c r="AD30" s="66">
        <f t="shared" si="8"/>
        <v>1</v>
      </c>
      <c r="AE30" s="65">
        <f t="shared" si="16"/>
        <v>0</v>
      </c>
      <c r="AF30" s="66">
        <f t="shared" si="17"/>
        <v>7.7</v>
      </c>
      <c r="AG30" s="67">
        <f t="shared" si="18"/>
        <v>8</v>
      </c>
    </row>
    <row r="31" spans="1:33" s="1" customFormat="1" ht="12" customHeight="1" x14ac:dyDescent="0.25">
      <c r="A31" s="28">
        <v>22</v>
      </c>
      <c r="B31" s="32">
        <v>201249238</v>
      </c>
      <c r="C31" s="33" t="s">
        <v>45</v>
      </c>
      <c r="D31" s="75" t="s">
        <v>51</v>
      </c>
      <c r="E31" s="30"/>
      <c r="F31" s="30"/>
      <c r="G31" s="30"/>
      <c r="H31" s="30"/>
      <c r="I31" s="30"/>
      <c r="J31" s="30"/>
      <c r="K31" s="30"/>
      <c r="L31" s="30"/>
      <c r="M31" s="30"/>
      <c r="N31" s="37">
        <f t="shared" si="11"/>
        <v>0</v>
      </c>
      <c r="O31" s="37">
        <f t="shared" si="12"/>
        <v>9</v>
      </c>
      <c r="P31" s="39">
        <f t="shared" si="13"/>
        <v>0</v>
      </c>
      <c r="Q31" s="30"/>
      <c r="R31" s="42">
        <v>10</v>
      </c>
      <c r="S31" s="42">
        <v>10</v>
      </c>
      <c r="T31" s="42">
        <v>10</v>
      </c>
      <c r="U31" s="42">
        <v>10</v>
      </c>
      <c r="V31" s="42">
        <v>10</v>
      </c>
      <c r="W31" s="42">
        <v>2</v>
      </c>
      <c r="X31" s="76">
        <f t="shared" si="4"/>
        <v>10</v>
      </c>
      <c r="Y31" s="30"/>
      <c r="Z31" s="42">
        <v>4.5</v>
      </c>
      <c r="AA31" s="41">
        <f t="shared" si="14"/>
        <v>4.5</v>
      </c>
      <c r="AB31" s="43">
        <f t="shared" si="15"/>
        <v>1.8</v>
      </c>
      <c r="AC31" s="66">
        <f t="shared" si="7"/>
        <v>5</v>
      </c>
      <c r="AD31" s="66">
        <f t="shared" si="8"/>
        <v>1</v>
      </c>
      <c r="AE31" s="65">
        <f t="shared" si="16"/>
        <v>0</v>
      </c>
      <c r="AF31" s="66">
        <f t="shared" si="17"/>
        <v>7.8</v>
      </c>
      <c r="AG31" s="67">
        <f t="shared" si="18"/>
        <v>8</v>
      </c>
    </row>
    <row r="32" spans="1:33" s="1" customFormat="1" ht="12" customHeight="1" x14ac:dyDescent="0.25">
      <c r="A32" s="28">
        <v>23</v>
      </c>
      <c r="B32" s="32">
        <v>201201211</v>
      </c>
      <c r="C32" s="33" t="s">
        <v>46</v>
      </c>
      <c r="D32" s="75" t="s">
        <v>51</v>
      </c>
      <c r="E32" s="30"/>
      <c r="F32" s="30"/>
      <c r="G32" s="30"/>
      <c r="H32" s="30"/>
      <c r="I32" s="30"/>
      <c r="J32" s="30"/>
      <c r="K32" s="30"/>
      <c r="L32" s="30"/>
      <c r="M32" s="30"/>
      <c r="N32" s="37">
        <f t="shared" si="11"/>
        <v>0</v>
      </c>
      <c r="O32" s="37">
        <f t="shared" si="12"/>
        <v>9</v>
      </c>
      <c r="P32" s="39">
        <f t="shared" si="13"/>
        <v>0</v>
      </c>
      <c r="Q32" s="30"/>
      <c r="R32" s="42">
        <v>10</v>
      </c>
      <c r="S32" s="42">
        <v>9</v>
      </c>
      <c r="T32" s="42">
        <v>10</v>
      </c>
      <c r="U32" s="42">
        <v>10</v>
      </c>
      <c r="V32" s="42">
        <v>10</v>
      </c>
      <c r="W32" s="42">
        <v>2</v>
      </c>
      <c r="X32" s="76">
        <f t="shared" si="4"/>
        <v>10</v>
      </c>
      <c r="Y32" s="30"/>
      <c r="Z32" s="42">
        <v>3.5</v>
      </c>
      <c r="AA32" s="41">
        <f t="shared" si="14"/>
        <v>3.5</v>
      </c>
      <c r="AB32" s="43">
        <f t="shared" si="15"/>
        <v>1.4000000000000001</v>
      </c>
      <c r="AC32" s="66">
        <f t="shared" si="7"/>
        <v>4.9000000000000004</v>
      </c>
      <c r="AD32" s="66">
        <f t="shared" si="8"/>
        <v>1</v>
      </c>
      <c r="AE32" s="65">
        <f t="shared" si="16"/>
        <v>0</v>
      </c>
      <c r="AF32" s="66">
        <f t="shared" si="17"/>
        <v>7.3000000000000007</v>
      </c>
      <c r="AG32" s="67">
        <f t="shared" si="18"/>
        <v>7</v>
      </c>
    </row>
    <row r="33" spans="1:33" s="1" customFormat="1" ht="12" customHeight="1" x14ac:dyDescent="0.25">
      <c r="A33" s="28">
        <v>24</v>
      </c>
      <c r="B33" s="32">
        <v>201248675</v>
      </c>
      <c r="C33" s="33" t="s">
        <v>47</v>
      </c>
      <c r="D33" s="75" t="s">
        <v>52</v>
      </c>
      <c r="E33" s="30"/>
      <c r="F33" s="30"/>
      <c r="G33" s="30"/>
      <c r="H33" s="30"/>
      <c r="I33" s="30"/>
      <c r="J33" s="30"/>
      <c r="K33" s="30"/>
      <c r="L33" s="30"/>
      <c r="M33" s="30"/>
      <c r="N33" s="37">
        <f t="shared" si="11"/>
        <v>0</v>
      </c>
      <c r="O33" s="37">
        <f t="shared" si="12"/>
        <v>9</v>
      </c>
      <c r="P33" s="39">
        <f t="shared" si="13"/>
        <v>0</v>
      </c>
      <c r="Q33" s="30"/>
      <c r="R33" s="42">
        <v>10</v>
      </c>
      <c r="S33" s="42">
        <v>10</v>
      </c>
      <c r="T33" s="42">
        <v>10</v>
      </c>
      <c r="U33" s="42">
        <v>10</v>
      </c>
      <c r="V33" s="42">
        <v>10</v>
      </c>
      <c r="W33" s="42">
        <v>1</v>
      </c>
      <c r="X33" s="76">
        <f t="shared" si="4"/>
        <v>5</v>
      </c>
      <c r="Y33" s="30">
        <v>1</v>
      </c>
      <c r="Z33" s="42">
        <v>6</v>
      </c>
      <c r="AA33" s="41">
        <f t="shared" si="14"/>
        <v>7</v>
      </c>
      <c r="AB33" s="43">
        <f t="shared" si="15"/>
        <v>2.8000000000000003</v>
      </c>
      <c r="AC33" s="66">
        <f t="shared" si="7"/>
        <v>5</v>
      </c>
      <c r="AD33" s="66">
        <f t="shared" si="8"/>
        <v>0.5</v>
      </c>
      <c r="AE33" s="65">
        <f t="shared" si="16"/>
        <v>0</v>
      </c>
      <c r="AF33" s="66">
        <f t="shared" si="17"/>
        <v>8.3000000000000007</v>
      </c>
      <c r="AG33" s="67">
        <f t="shared" si="18"/>
        <v>8</v>
      </c>
    </row>
    <row r="34" spans="1:33" s="1" customFormat="1" ht="12" customHeight="1" x14ac:dyDescent="0.25">
      <c r="A34" s="28">
        <v>25</v>
      </c>
      <c r="B34" s="32">
        <v>201249105</v>
      </c>
      <c r="C34" s="33" t="s">
        <v>48</v>
      </c>
      <c r="D34" s="75" t="s">
        <v>51</v>
      </c>
      <c r="E34" s="30"/>
      <c r="F34" s="30"/>
      <c r="G34" s="30"/>
      <c r="H34" s="30"/>
      <c r="I34" s="30"/>
      <c r="J34" s="30"/>
      <c r="K34" s="30"/>
      <c r="L34" s="30"/>
      <c r="M34" s="30"/>
      <c r="N34" s="37">
        <f t="shared" si="11"/>
        <v>0</v>
      </c>
      <c r="O34" s="37">
        <f t="shared" si="12"/>
        <v>9</v>
      </c>
      <c r="P34" s="39">
        <f t="shared" si="13"/>
        <v>0</v>
      </c>
      <c r="Q34" s="30"/>
      <c r="R34" s="42">
        <v>10</v>
      </c>
      <c r="S34" s="42">
        <v>10</v>
      </c>
      <c r="T34" s="42">
        <v>10</v>
      </c>
      <c r="U34" s="42">
        <v>10</v>
      </c>
      <c r="V34" s="42">
        <v>10</v>
      </c>
      <c r="W34" s="42">
        <v>2</v>
      </c>
      <c r="X34" s="76">
        <f t="shared" si="4"/>
        <v>10</v>
      </c>
      <c r="Y34" s="30"/>
      <c r="Z34" s="42">
        <v>8.1</v>
      </c>
      <c r="AA34" s="41">
        <f t="shared" si="14"/>
        <v>8.1</v>
      </c>
      <c r="AB34" s="43">
        <f t="shared" si="15"/>
        <v>3.24</v>
      </c>
      <c r="AC34" s="66">
        <f t="shared" si="7"/>
        <v>5</v>
      </c>
      <c r="AD34" s="66">
        <f t="shared" si="8"/>
        <v>1</v>
      </c>
      <c r="AE34" s="65">
        <f t="shared" si="16"/>
        <v>0</v>
      </c>
      <c r="AF34" s="66">
        <f t="shared" si="17"/>
        <v>9.24</v>
      </c>
      <c r="AG34" s="67">
        <f t="shared" si="18"/>
        <v>9</v>
      </c>
    </row>
    <row r="35" spans="1:33" s="1" customFormat="1" ht="12" customHeight="1" x14ac:dyDescent="0.25">
      <c r="A35" s="28">
        <v>26</v>
      </c>
      <c r="B35" s="32">
        <v>201212439</v>
      </c>
      <c r="C35" s="33" t="s">
        <v>49</v>
      </c>
      <c r="D35" s="75" t="s">
        <v>52</v>
      </c>
      <c r="E35" s="30"/>
      <c r="F35" s="30"/>
      <c r="G35" s="30"/>
      <c r="H35" s="30"/>
      <c r="I35" s="30"/>
      <c r="J35" s="30"/>
      <c r="K35" s="30"/>
      <c r="L35" s="30"/>
      <c r="M35" s="30"/>
      <c r="N35" s="37">
        <f t="shared" si="11"/>
        <v>0</v>
      </c>
      <c r="O35" s="37">
        <f t="shared" si="12"/>
        <v>9</v>
      </c>
      <c r="P35" s="39">
        <f t="shared" si="13"/>
        <v>0</v>
      </c>
      <c r="Q35" s="30"/>
      <c r="R35" s="42">
        <v>10</v>
      </c>
      <c r="S35" s="42">
        <v>9.5</v>
      </c>
      <c r="T35" s="42">
        <v>10</v>
      </c>
      <c r="U35" s="42">
        <v>10</v>
      </c>
      <c r="V35" s="42">
        <v>10</v>
      </c>
      <c r="W35" s="42">
        <v>2</v>
      </c>
      <c r="X35" s="76">
        <f t="shared" si="4"/>
        <v>10</v>
      </c>
      <c r="Y35" s="30">
        <v>1</v>
      </c>
      <c r="Z35" s="42">
        <v>10</v>
      </c>
      <c r="AA35" s="41">
        <f t="shared" si="14"/>
        <v>11</v>
      </c>
      <c r="AB35" s="43">
        <f t="shared" si="15"/>
        <v>4.4000000000000004</v>
      </c>
      <c r="AC35" s="66">
        <f t="shared" si="7"/>
        <v>4.95</v>
      </c>
      <c r="AD35" s="66">
        <f t="shared" si="8"/>
        <v>1</v>
      </c>
      <c r="AE35" s="65">
        <f t="shared" si="16"/>
        <v>0</v>
      </c>
      <c r="AF35" s="66">
        <f t="shared" si="17"/>
        <v>10.350000000000001</v>
      </c>
      <c r="AG35" s="67">
        <f t="shared" si="18"/>
        <v>10</v>
      </c>
    </row>
    <row r="36" spans="1:33" s="1" customFormat="1" ht="12" customHeight="1" x14ac:dyDescent="0.25">
      <c r="A36" s="28">
        <v>27</v>
      </c>
      <c r="B36" s="32">
        <v>201226187</v>
      </c>
      <c r="C36" s="33" t="s">
        <v>50</v>
      </c>
      <c r="D36" s="75" t="s">
        <v>52</v>
      </c>
      <c r="E36" s="30"/>
      <c r="F36" s="30"/>
      <c r="G36" s="30"/>
      <c r="H36" s="30"/>
      <c r="I36" s="30"/>
      <c r="J36" s="30"/>
      <c r="K36" s="30"/>
      <c r="L36" s="30"/>
      <c r="M36" s="30"/>
      <c r="N36" s="37">
        <f t="shared" si="11"/>
        <v>0</v>
      </c>
      <c r="O36" s="37">
        <f t="shared" si="12"/>
        <v>9</v>
      </c>
      <c r="P36" s="39">
        <f t="shared" si="13"/>
        <v>0</v>
      </c>
      <c r="Q36" s="30"/>
      <c r="R36" s="42">
        <v>10</v>
      </c>
      <c r="S36" s="42">
        <v>10</v>
      </c>
      <c r="T36" s="42">
        <v>10</v>
      </c>
      <c r="U36" s="42">
        <v>10</v>
      </c>
      <c r="V36" s="42">
        <v>10</v>
      </c>
      <c r="W36" s="42">
        <v>2</v>
      </c>
      <c r="X36" s="76">
        <f t="shared" si="4"/>
        <v>10</v>
      </c>
      <c r="Y36" s="30">
        <v>1</v>
      </c>
      <c r="Z36" s="42">
        <v>3.5</v>
      </c>
      <c r="AA36" s="41">
        <f t="shared" si="14"/>
        <v>4.5</v>
      </c>
      <c r="AB36" s="43">
        <f t="shared" si="15"/>
        <v>1.8</v>
      </c>
      <c r="AC36" s="66">
        <f t="shared" si="7"/>
        <v>5</v>
      </c>
      <c r="AD36" s="66">
        <f t="shared" si="8"/>
        <v>1</v>
      </c>
      <c r="AE36" s="65">
        <f t="shared" si="16"/>
        <v>0</v>
      </c>
      <c r="AF36" s="66">
        <f t="shared" si="17"/>
        <v>7.8</v>
      </c>
      <c r="AG36" s="67">
        <f t="shared" si="18"/>
        <v>8</v>
      </c>
    </row>
    <row r="37" spans="1:33" ht="12" customHeight="1" x14ac:dyDescent="0.25"/>
  </sheetData>
  <mergeCells count="17">
    <mergeCell ref="AE8:AG8"/>
    <mergeCell ref="D6:E6"/>
    <mergeCell ref="F6:I6"/>
    <mergeCell ref="J6:Q6"/>
    <mergeCell ref="E8:P8"/>
    <mergeCell ref="R8:X8"/>
    <mergeCell ref="Y8:Z8"/>
    <mergeCell ref="A1:AG1"/>
    <mergeCell ref="T2:AG2"/>
    <mergeCell ref="D3:I3"/>
    <mergeCell ref="T3:AG7"/>
    <mergeCell ref="D4:E4"/>
    <mergeCell ref="F4:I4"/>
    <mergeCell ref="J4:Q4"/>
    <mergeCell ref="D5:E5"/>
    <mergeCell ref="F5:I5"/>
    <mergeCell ref="J5:Q5"/>
  </mergeCells>
  <conditionalFormatting sqref="AF10:AG36">
    <cfRule type="cellIs" dxfId="3" priority="1" operator="lessThan">
      <formula>6</formula>
    </cfRule>
  </conditionalFormatting>
  <pageMargins left="0.19685039370078741" right="0.19685039370078741" top="0.39370078740157483" bottom="0.39370078740157483" header="0.51181102362204722" footer="0.51181102362204722"/>
  <pageSetup paperSize="5" scale="80" orientation="landscape" r:id="rId1"/>
  <ignoredErrors>
    <ignoredError sqref="AC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F3" sqref="F3"/>
    </sheetView>
  </sheetViews>
  <sheetFormatPr baseColWidth="10" defaultRowHeight="15" x14ac:dyDescent="0.25"/>
  <cols>
    <col min="3" max="3" width="37.5703125" bestFit="1" customWidth="1"/>
  </cols>
  <sheetData>
    <row r="1" spans="1:9" x14ac:dyDescent="0.25">
      <c r="A1" s="109" t="s">
        <v>80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5">
      <c r="A2" s="47" t="s">
        <v>72</v>
      </c>
      <c r="B2" s="47" t="s">
        <v>1</v>
      </c>
      <c r="C2" s="47" t="s">
        <v>2</v>
      </c>
      <c r="D2" s="47" t="s">
        <v>73</v>
      </c>
      <c r="E2" s="47" t="s">
        <v>74</v>
      </c>
      <c r="F2" s="47" t="s">
        <v>75</v>
      </c>
      <c r="G2" s="47" t="s">
        <v>76</v>
      </c>
      <c r="H2" s="47" t="s">
        <v>77</v>
      </c>
      <c r="I2" s="47" t="s">
        <v>78</v>
      </c>
    </row>
    <row r="3" spans="1:9" x14ac:dyDescent="0.25">
      <c r="A3" s="45">
        <f>'bimestre 1'!A10</f>
        <v>1</v>
      </c>
      <c r="B3" s="45">
        <f>'bimestre 1'!B10</f>
        <v>201215496</v>
      </c>
      <c r="C3" s="45" t="str">
        <f>'bimestre 1'!C10</f>
        <v>ALVAREZ DEL CASTILLO SUSAN MICHELLE</v>
      </c>
      <c r="D3" s="49">
        <f>'bimestre 1'!AN10</f>
        <v>10</v>
      </c>
      <c r="E3" s="46">
        <f>'bimestre 2'!AJ10</f>
        <v>8</v>
      </c>
      <c r="F3" s="46">
        <f>'bimestre 3'!AG10</f>
        <v>6</v>
      </c>
      <c r="G3" s="46"/>
      <c r="H3" s="46">
        <f>SUM(D3:G3)</f>
        <v>24</v>
      </c>
      <c r="I3" s="46">
        <f>AVERAGE(D3:G3)</f>
        <v>8</v>
      </c>
    </row>
    <row r="4" spans="1:9" x14ac:dyDescent="0.25">
      <c r="A4" s="45">
        <f>'bimestre 1'!A11</f>
        <v>2</v>
      </c>
      <c r="B4" s="45">
        <f>'bimestre 1'!B11</f>
        <v>201210901</v>
      </c>
      <c r="C4" s="45" t="str">
        <f>'bimestre 1'!C11</f>
        <v>ATILANO HERNANDEZ MARIA FERNANDA</v>
      </c>
      <c r="D4" s="49">
        <f>'bimestre 1'!AN11</f>
        <v>10</v>
      </c>
      <c r="E4" s="46">
        <f>'bimestre 2'!AJ11</f>
        <v>9</v>
      </c>
      <c r="F4" s="46">
        <f>'bimestre 3'!AG11</f>
        <v>10</v>
      </c>
      <c r="G4" s="46"/>
      <c r="H4" s="46">
        <f t="shared" ref="H4:H29" si="0">SUM(D4:G4)</f>
        <v>29</v>
      </c>
      <c r="I4" s="46">
        <f t="shared" ref="I4:I29" si="1">AVERAGE(D4:G4)</f>
        <v>9.6666666666666661</v>
      </c>
    </row>
    <row r="5" spans="1:9" x14ac:dyDescent="0.25">
      <c r="A5" s="45">
        <f>'bimestre 1'!A12</f>
        <v>3</v>
      </c>
      <c r="B5" s="45">
        <f>'bimestre 1'!B12</f>
        <v>201232056</v>
      </c>
      <c r="C5" s="45" t="str">
        <f>'bimestre 1'!C12</f>
        <v>BRENES SÁNCHEZ FLOR TERESA</v>
      </c>
      <c r="D5" s="49">
        <f>'bimestre 1'!AN12</f>
        <v>10</v>
      </c>
      <c r="E5" s="46">
        <f>'bimestre 2'!AJ12</f>
        <v>7</v>
      </c>
      <c r="F5" s="46">
        <f>'bimestre 3'!AG12</f>
        <v>6</v>
      </c>
      <c r="G5" s="46"/>
      <c r="H5" s="46">
        <f t="shared" si="0"/>
        <v>23</v>
      </c>
      <c r="I5" s="46">
        <f t="shared" si="1"/>
        <v>7.666666666666667</v>
      </c>
    </row>
    <row r="6" spans="1:9" x14ac:dyDescent="0.25">
      <c r="A6" s="45">
        <f>'bimestre 1'!A13</f>
        <v>4</v>
      </c>
      <c r="B6" s="45">
        <f>'bimestre 1'!B13</f>
        <v>201207935</v>
      </c>
      <c r="C6" s="45" t="str">
        <f>'bimestre 1'!C13</f>
        <v>CASTILLO PEREZ ANA NAYELI</v>
      </c>
      <c r="D6" s="49">
        <f>'bimestre 1'!AN13</f>
        <v>10</v>
      </c>
      <c r="E6" s="46">
        <f>'bimestre 2'!AJ13</f>
        <v>8</v>
      </c>
      <c r="F6" s="46">
        <f>'bimestre 3'!AG13</f>
        <v>8</v>
      </c>
      <c r="G6" s="46"/>
      <c r="H6" s="46">
        <f t="shared" si="0"/>
        <v>26</v>
      </c>
      <c r="I6" s="46">
        <f t="shared" si="1"/>
        <v>8.6666666666666661</v>
      </c>
    </row>
    <row r="7" spans="1:9" x14ac:dyDescent="0.25">
      <c r="A7" s="45">
        <f>'bimestre 1'!A14</f>
        <v>5</v>
      </c>
      <c r="B7" s="45">
        <f>'bimestre 1'!B14</f>
        <v>201221371</v>
      </c>
      <c r="C7" s="45" t="str">
        <f>'bimestre 1'!C14</f>
        <v>CASTRO ARTEAGA VICTORIA</v>
      </c>
      <c r="D7" s="49">
        <f>'bimestre 1'!AN14</f>
        <v>9</v>
      </c>
      <c r="E7" s="46">
        <f>'bimestre 2'!AJ14</f>
        <v>6</v>
      </c>
      <c r="F7" s="46">
        <f>'bimestre 3'!AG14</f>
        <v>5</v>
      </c>
      <c r="G7" s="46"/>
      <c r="H7" s="46">
        <f t="shared" si="0"/>
        <v>20</v>
      </c>
      <c r="I7" s="46">
        <f t="shared" si="1"/>
        <v>6.666666666666667</v>
      </c>
    </row>
    <row r="8" spans="1:9" x14ac:dyDescent="0.25">
      <c r="A8" s="45">
        <f>'bimestre 1'!A15</f>
        <v>6</v>
      </c>
      <c r="B8" s="45">
        <f>'bimestre 1'!B15</f>
        <v>201225802</v>
      </c>
      <c r="C8" s="45" t="str">
        <f>'bimestre 1'!C15</f>
        <v>CRUZ CAMPOS PAOLA</v>
      </c>
      <c r="D8" s="49">
        <f>'bimestre 1'!AN15</f>
        <v>9</v>
      </c>
      <c r="E8" s="46">
        <f>'bimestre 2'!AJ15</f>
        <v>7</v>
      </c>
      <c r="F8" s="46">
        <f>'bimestre 3'!AG15</f>
        <v>10</v>
      </c>
      <c r="G8" s="46"/>
      <c r="H8" s="46">
        <f t="shared" si="0"/>
        <v>26</v>
      </c>
      <c r="I8" s="46">
        <f t="shared" si="1"/>
        <v>8.6666666666666661</v>
      </c>
    </row>
    <row r="9" spans="1:9" x14ac:dyDescent="0.25">
      <c r="A9" s="45">
        <f>'bimestre 1'!A16</f>
        <v>7</v>
      </c>
      <c r="B9" s="45">
        <f>'bimestre 1'!B16</f>
        <v>201219395</v>
      </c>
      <c r="C9" s="45" t="str">
        <f>'bimestre 1'!C16</f>
        <v>DE JERONIMO VANEGAS LESLIE</v>
      </c>
      <c r="D9" s="49">
        <f>'bimestre 1'!AN16</f>
        <v>9</v>
      </c>
      <c r="E9" s="46">
        <f>'bimestre 2'!AJ16</f>
        <v>10</v>
      </c>
      <c r="F9" s="46">
        <f>'bimestre 3'!AG16</f>
        <v>7</v>
      </c>
      <c r="G9" s="46"/>
      <c r="H9" s="46">
        <f t="shared" si="0"/>
        <v>26</v>
      </c>
      <c r="I9" s="46">
        <f t="shared" si="1"/>
        <v>8.6666666666666661</v>
      </c>
    </row>
    <row r="10" spans="1:9" x14ac:dyDescent="0.25">
      <c r="A10" s="45">
        <f>'bimestre 1'!A17</f>
        <v>8</v>
      </c>
      <c r="B10" s="45">
        <f>'bimestre 1'!B17</f>
        <v>201225812</v>
      </c>
      <c r="C10" s="45" t="str">
        <f>'bimestre 1'!C17</f>
        <v>DE LA LUZ MARQUEZ ESTRELLITA</v>
      </c>
      <c r="D10" s="49">
        <f>'bimestre 1'!AN17</f>
        <v>9</v>
      </c>
      <c r="E10" s="46">
        <f>'bimestre 2'!AJ17</f>
        <v>10</v>
      </c>
      <c r="F10" s="46">
        <f>'bimestre 3'!AG17</f>
        <v>8</v>
      </c>
      <c r="G10" s="46"/>
      <c r="H10" s="46">
        <f t="shared" si="0"/>
        <v>27</v>
      </c>
      <c r="I10" s="46">
        <f t="shared" si="1"/>
        <v>9</v>
      </c>
    </row>
    <row r="11" spans="1:9" x14ac:dyDescent="0.25">
      <c r="A11" s="45">
        <f>'bimestre 1'!A18</f>
        <v>9</v>
      </c>
      <c r="B11" s="45">
        <f>'bimestre 1'!B18</f>
        <v>201215617</v>
      </c>
      <c r="C11" s="45" t="str">
        <f>'bimestre 1'!C18</f>
        <v>FLORES URBINA ALDEN</v>
      </c>
      <c r="D11" s="49">
        <f>'bimestre 1'!AN18</f>
        <v>10</v>
      </c>
      <c r="E11" s="46">
        <f>'bimestre 2'!AJ18</f>
        <v>9</v>
      </c>
      <c r="F11" s="46">
        <f>'bimestre 3'!AG18</f>
        <v>8</v>
      </c>
      <c r="G11" s="46"/>
      <c r="H11" s="46">
        <f t="shared" si="0"/>
        <v>27</v>
      </c>
      <c r="I11" s="46">
        <f t="shared" si="1"/>
        <v>9</v>
      </c>
    </row>
    <row r="12" spans="1:9" x14ac:dyDescent="0.25">
      <c r="A12" s="45">
        <f>'bimestre 1'!A19</f>
        <v>10</v>
      </c>
      <c r="B12" s="45">
        <f>'bimestre 1'!B19</f>
        <v>201232227</v>
      </c>
      <c r="C12" s="45" t="str">
        <f>'bimestre 1'!C19</f>
        <v>FUENTES SERRANO ALEJANDRA</v>
      </c>
      <c r="D12" s="49">
        <f>'bimestre 1'!AN19</f>
        <v>10</v>
      </c>
      <c r="E12" s="46">
        <f>'bimestre 2'!AJ19</f>
        <v>10</v>
      </c>
      <c r="F12" s="46">
        <f>'bimestre 3'!AG19</f>
        <v>9</v>
      </c>
      <c r="G12" s="46"/>
      <c r="H12" s="46">
        <f t="shared" si="0"/>
        <v>29</v>
      </c>
      <c r="I12" s="46">
        <f t="shared" si="1"/>
        <v>9.6666666666666661</v>
      </c>
    </row>
    <row r="13" spans="1:9" x14ac:dyDescent="0.25">
      <c r="A13" s="45">
        <f>'bimestre 1'!A20</f>
        <v>11</v>
      </c>
      <c r="B13" s="45">
        <f>'bimestre 1'!B20</f>
        <v>201209442</v>
      </c>
      <c r="C13" s="45" t="str">
        <f>'bimestre 1'!C20</f>
        <v>GALLARDO JUÁREZ MAURICIO</v>
      </c>
      <c r="D13" s="49">
        <f>'bimestre 1'!AN20</f>
        <v>10</v>
      </c>
      <c r="E13" s="46">
        <f>'bimestre 2'!AJ20</f>
        <v>8</v>
      </c>
      <c r="F13" s="46">
        <f>'bimestre 3'!AG20</f>
        <v>7</v>
      </c>
      <c r="G13" s="46"/>
      <c r="H13" s="46">
        <f t="shared" si="0"/>
        <v>25</v>
      </c>
      <c r="I13" s="46">
        <f t="shared" si="1"/>
        <v>8.3333333333333339</v>
      </c>
    </row>
    <row r="14" spans="1:9" x14ac:dyDescent="0.25">
      <c r="A14" s="45">
        <f>'bimestre 1'!A21</f>
        <v>12</v>
      </c>
      <c r="B14" s="45">
        <f>'bimestre 1'!B21</f>
        <v>201232287</v>
      </c>
      <c r="C14" s="45" t="str">
        <f>'bimestre 1'!C21</f>
        <v>GONZÁLEZ HERNÁNDEZ LAURA</v>
      </c>
      <c r="D14" s="49">
        <f>'bimestre 1'!AN21</f>
        <v>9</v>
      </c>
      <c r="E14" s="46">
        <f>'bimestre 2'!AJ21</f>
        <v>9</v>
      </c>
      <c r="F14" s="46">
        <f>'bimestre 3'!AG21</f>
        <v>7</v>
      </c>
      <c r="G14" s="46"/>
      <c r="H14" s="46">
        <f t="shared" si="0"/>
        <v>25</v>
      </c>
      <c r="I14" s="46">
        <f t="shared" si="1"/>
        <v>8.3333333333333339</v>
      </c>
    </row>
    <row r="15" spans="1:9" x14ac:dyDescent="0.25">
      <c r="A15" s="45">
        <f>'bimestre 1'!A22</f>
        <v>13</v>
      </c>
      <c r="B15" s="45">
        <f>'bimestre 1'!B22</f>
        <v>201201360</v>
      </c>
      <c r="C15" s="45" t="str">
        <f>'bimestre 1'!C22</f>
        <v xml:space="preserve"> GUARNEROS RAMOS ALEJANDRA</v>
      </c>
      <c r="D15" s="49">
        <f>'bimestre 1'!AN22</f>
        <v>10</v>
      </c>
      <c r="E15" s="46">
        <f>'bimestre 2'!AJ22</f>
        <v>8</v>
      </c>
      <c r="F15" s="46">
        <f>'bimestre 3'!AG22</f>
        <v>9</v>
      </c>
      <c r="G15" s="46"/>
      <c r="H15" s="46">
        <f t="shared" si="0"/>
        <v>27</v>
      </c>
      <c r="I15" s="46">
        <f t="shared" si="1"/>
        <v>9</v>
      </c>
    </row>
    <row r="16" spans="1:9" x14ac:dyDescent="0.25">
      <c r="A16" s="45">
        <f>'bimestre 1'!A23</f>
        <v>14</v>
      </c>
      <c r="B16" s="45">
        <f>'bimestre 1'!B23</f>
        <v>201226860</v>
      </c>
      <c r="C16" s="45" t="str">
        <f>'bimestre 1'!C23</f>
        <v>JUÁREZ MARTÍNEZ EMMANUEL</v>
      </c>
      <c r="D16" s="49">
        <f>'bimestre 1'!AN23</f>
        <v>10</v>
      </c>
      <c r="E16" s="46">
        <f>'bimestre 2'!AJ23</f>
        <v>8</v>
      </c>
      <c r="F16" s="46">
        <f>'bimestre 3'!AG23</f>
        <v>8</v>
      </c>
      <c r="G16" s="46"/>
      <c r="H16" s="46">
        <f t="shared" si="0"/>
        <v>26</v>
      </c>
      <c r="I16" s="46">
        <f t="shared" si="1"/>
        <v>8.6666666666666661</v>
      </c>
    </row>
    <row r="17" spans="1:9" x14ac:dyDescent="0.25">
      <c r="A17" s="45">
        <f>'bimestre 1'!A24</f>
        <v>15</v>
      </c>
      <c r="B17" s="45">
        <f>'bimestre 1'!B24</f>
        <v>201232483</v>
      </c>
      <c r="C17" s="45" t="str">
        <f>'bimestre 1'!C24</f>
        <v>LEYVA ANDRADE GUILLERMO</v>
      </c>
      <c r="D17" s="49">
        <f>'bimestre 1'!AN24</f>
        <v>10</v>
      </c>
      <c r="E17" s="46">
        <f>'bimestre 2'!AJ24</f>
        <v>7</v>
      </c>
      <c r="F17" s="46">
        <f>'bimestre 3'!AG24</f>
        <v>8</v>
      </c>
      <c r="G17" s="46"/>
      <c r="H17" s="46">
        <f t="shared" si="0"/>
        <v>25</v>
      </c>
      <c r="I17" s="46">
        <f t="shared" si="1"/>
        <v>8.3333333333333339</v>
      </c>
    </row>
    <row r="18" spans="1:9" x14ac:dyDescent="0.25">
      <c r="A18" s="45">
        <f>'bimestre 1'!A25</f>
        <v>16</v>
      </c>
      <c r="B18" s="45">
        <f>'bimestre 1'!B25</f>
        <v>201226935</v>
      </c>
      <c r="C18" s="45" t="str">
        <f>'bimestre 1'!C25</f>
        <v>MEMBRILA JUÁREZ MONICA ITZEL</v>
      </c>
      <c r="D18" s="49">
        <f>'bimestre 1'!AN25</f>
        <v>10</v>
      </c>
      <c r="E18" s="46">
        <f>'bimestre 2'!AJ25</f>
        <v>8</v>
      </c>
      <c r="F18" s="46">
        <f>'bimestre 3'!AG25</f>
        <v>10</v>
      </c>
      <c r="G18" s="46"/>
      <c r="H18" s="46">
        <f t="shared" si="0"/>
        <v>28</v>
      </c>
      <c r="I18" s="46">
        <f t="shared" si="1"/>
        <v>9.3333333333333339</v>
      </c>
    </row>
    <row r="19" spans="1:9" x14ac:dyDescent="0.25">
      <c r="A19" s="45">
        <f>'bimestre 1'!A26</f>
        <v>17</v>
      </c>
      <c r="B19" s="45">
        <f>'bimestre 1'!B26</f>
        <v>201200651</v>
      </c>
      <c r="C19" s="45" t="str">
        <f>'bimestre 1'!C26</f>
        <v>PINEDA COLÍN ALAN EDUARDO</v>
      </c>
      <c r="D19" s="49">
        <f>'bimestre 1'!AN26</f>
        <v>10</v>
      </c>
      <c r="E19" s="46">
        <f>'bimestre 2'!AJ26</f>
        <v>8</v>
      </c>
      <c r="F19" s="46">
        <f>'bimestre 3'!AG26</f>
        <v>9</v>
      </c>
      <c r="G19" s="46"/>
      <c r="H19" s="46">
        <f t="shared" si="0"/>
        <v>27</v>
      </c>
      <c r="I19" s="46">
        <f t="shared" si="1"/>
        <v>9</v>
      </c>
    </row>
    <row r="20" spans="1:9" x14ac:dyDescent="0.25">
      <c r="A20" s="45">
        <f>'bimestre 1'!A27</f>
        <v>18</v>
      </c>
      <c r="B20" s="45">
        <f>'bimestre 1'!B27</f>
        <v>201204801</v>
      </c>
      <c r="C20" s="45" t="str">
        <f>'bimestre 1'!C27</f>
        <v>RATONI GUARNEROS BRENDA MIRIAM</v>
      </c>
      <c r="D20" s="49">
        <f>'bimestre 1'!AN27</f>
        <v>10</v>
      </c>
      <c r="E20" s="46">
        <f>'bimestre 2'!AJ27</f>
        <v>9</v>
      </c>
      <c r="F20" s="46">
        <f>'bimestre 3'!AG27</f>
        <v>9</v>
      </c>
      <c r="G20" s="46"/>
      <c r="H20" s="46">
        <f t="shared" si="0"/>
        <v>28</v>
      </c>
      <c r="I20" s="46">
        <f t="shared" si="1"/>
        <v>9.3333333333333339</v>
      </c>
    </row>
    <row r="21" spans="1:9" x14ac:dyDescent="0.25">
      <c r="A21" s="45">
        <f>'bimestre 1'!A28</f>
        <v>19</v>
      </c>
      <c r="B21" s="45">
        <f>'bimestre 1'!B28</f>
        <v>201209509</v>
      </c>
      <c r="C21" s="45" t="str">
        <f>'bimestre 1'!C28</f>
        <v>RENDON RODRIGUEZ DAN</v>
      </c>
      <c r="D21" s="49">
        <f>'bimestre 1'!AN28</f>
        <v>10</v>
      </c>
      <c r="E21" s="46">
        <f>'bimestre 2'!AJ28</f>
        <v>10</v>
      </c>
      <c r="F21" s="46">
        <f>'bimestre 3'!AG28</f>
        <v>10</v>
      </c>
      <c r="G21" s="46"/>
      <c r="H21" s="46">
        <f t="shared" si="0"/>
        <v>30</v>
      </c>
      <c r="I21" s="46">
        <f t="shared" si="1"/>
        <v>10</v>
      </c>
    </row>
    <row r="22" spans="1:9" x14ac:dyDescent="0.25">
      <c r="A22" s="45">
        <f>'bimestre 1'!A29</f>
        <v>20</v>
      </c>
      <c r="B22" s="45">
        <f>'bimestre 1'!B29</f>
        <v>201204388</v>
      </c>
      <c r="C22" s="45" t="str">
        <f>'bimestre 1'!C29</f>
        <v>ROJAS CERVANTES KARLA</v>
      </c>
      <c r="D22" s="49">
        <f>'bimestre 1'!AN29</f>
        <v>9</v>
      </c>
      <c r="E22" s="46">
        <f>'bimestre 2'!AJ29</f>
        <v>9</v>
      </c>
      <c r="F22" s="46">
        <f>'bimestre 3'!AG29</f>
        <v>8</v>
      </c>
      <c r="G22" s="46"/>
      <c r="H22" s="46">
        <f t="shared" si="0"/>
        <v>26</v>
      </c>
      <c r="I22" s="46">
        <f t="shared" si="1"/>
        <v>8.6666666666666661</v>
      </c>
    </row>
    <row r="23" spans="1:9" x14ac:dyDescent="0.25">
      <c r="A23" s="45">
        <f>'bimestre 1'!A30</f>
        <v>21</v>
      </c>
      <c r="B23" s="45">
        <f>'bimestre 1'!B30</f>
        <v>201213723</v>
      </c>
      <c r="C23" s="45" t="str">
        <f>'bimestre 1'!C30</f>
        <v>ROJAS VAZQUEZ LUIS ALEXIS</v>
      </c>
      <c r="D23" s="49">
        <f>'bimestre 1'!AN30</f>
        <v>10</v>
      </c>
      <c r="E23" s="46">
        <f>'bimestre 2'!AJ30</f>
        <v>10</v>
      </c>
      <c r="F23" s="46">
        <f>'bimestre 3'!AG30</f>
        <v>8</v>
      </c>
      <c r="G23" s="46"/>
      <c r="H23" s="46">
        <f t="shared" si="0"/>
        <v>28</v>
      </c>
      <c r="I23" s="46">
        <f t="shared" si="1"/>
        <v>9.3333333333333339</v>
      </c>
    </row>
    <row r="24" spans="1:9" x14ac:dyDescent="0.25">
      <c r="A24" s="45">
        <f>'bimestre 1'!A31</f>
        <v>22</v>
      </c>
      <c r="B24" s="45">
        <f>'bimestre 1'!B31</f>
        <v>201249238</v>
      </c>
      <c r="C24" s="45" t="str">
        <f>'bimestre 1'!C31</f>
        <v>ROMUALDO MORENO ESTEFANIA</v>
      </c>
      <c r="D24" s="49">
        <f>'bimestre 1'!AN31</f>
        <v>10</v>
      </c>
      <c r="E24" s="46">
        <f>'bimestre 2'!AJ31</f>
        <v>8</v>
      </c>
      <c r="F24" s="46">
        <f>'bimestre 3'!AG31</f>
        <v>8</v>
      </c>
      <c r="G24" s="46"/>
      <c r="H24" s="46">
        <f t="shared" si="0"/>
        <v>26</v>
      </c>
      <c r="I24" s="46">
        <f t="shared" si="1"/>
        <v>8.6666666666666661</v>
      </c>
    </row>
    <row r="25" spans="1:9" x14ac:dyDescent="0.25">
      <c r="A25" s="45">
        <f>'bimestre 1'!A32</f>
        <v>23</v>
      </c>
      <c r="B25" s="45">
        <f>'bimestre 1'!B32</f>
        <v>201201211</v>
      </c>
      <c r="C25" s="45" t="str">
        <f>'bimestre 1'!C32</f>
        <v>SÁNCHEZ BRETÓN MARIA EUGENIA</v>
      </c>
      <c r="D25" s="49">
        <f>'bimestre 1'!AN32</f>
        <v>10</v>
      </c>
      <c r="E25" s="46">
        <f>'bimestre 2'!AJ32</f>
        <v>9</v>
      </c>
      <c r="F25" s="46">
        <f>'bimestre 3'!AG32</f>
        <v>7</v>
      </c>
      <c r="G25" s="46"/>
      <c r="H25" s="46">
        <f t="shared" si="0"/>
        <v>26</v>
      </c>
      <c r="I25" s="46">
        <f t="shared" si="1"/>
        <v>8.6666666666666661</v>
      </c>
    </row>
    <row r="26" spans="1:9" x14ac:dyDescent="0.25">
      <c r="A26" s="45">
        <f>'bimestre 1'!A33</f>
        <v>24</v>
      </c>
      <c r="B26" s="45">
        <f>'bimestre 1'!B33</f>
        <v>201248675</v>
      </c>
      <c r="C26" s="45" t="str">
        <f>'bimestre 1'!C33</f>
        <v>SÁNCHEZ LOBATO JOSÉ OSWALDO</v>
      </c>
      <c r="D26" s="49">
        <f>'bimestre 1'!AN33</f>
        <v>9</v>
      </c>
      <c r="E26" s="46">
        <f>'bimestre 2'!AJ33</f>
        <v>10</v>
      </c>
      <c r="F26" s="46">
        <f>'bimestre 3'!AG33</f>
        <v>8</v>
      </c>
      <c r="G26" s="46"/>
      <c r="H26" s="46">
        <f t="shared" si="0"/>
        <v>27</v>
      </c>
      <c r="I26" s="46">
        <f t="shared" si="1"/>
        <v>9</v>
      </c>
    </row>
    <row r="27" spans="1:9" x14ac:dyDescent="0.25">
      <c r="A27" s="45">
        <f>'bimestre 1'!A34</f>
        <v>25</v>
      </c>
      <c r="B27" s="45">
        <f>'bimestre 1'!B34</f>
        <v>201249105</v>
      </c>
      <c r="C27" s="45" t="str">
        <f>'bimestre 1'!C34</f>
        <v>SÁNCHEZ MORA MARIBEL</v>
      </c>
      <c r="D27" s="49">
        <f>'bimestre 1'!AN34</f>
        <v>10</v>
      </c>
      <c r="E27" s="46">
        <f>'bimestre 2'!AJ34</f>
        <v>9</v>
      </c>
      <c r="F27" s="46">
        <f>'bimestre 3'!AG34</f>
        <v>9</v>
      </c>
      <c r="G27" s="46"/>
      <c r="H27" s="46">
        <f t="shared" si="0"/>
        <v>28</v>
      </c>
      <c r="I27" s="46">
        <f t="shared" si="1"/>
        <v>9.3333333333333339</v>
      </c>
    </row>
    <row r="28" spans="1:9" x14ac:dyDescent="0.25">
      <c r="A28" s="45">
        <f>'bimestre 1'!A35</f>
        <v>26</v>
      </c>
      <c r="B28" s="45">
        <f>'bimestre 1'!B35</f>
        <v>201212439</v>
      </c>
      <c r="C28" s="45" t="str">
        <f>'bimestre 1'!C35</f>
        <v>SÁNCHEZ TOXQUI ARMANDO</v>
      </c>
      <c r="D28" s="49">
        <f>'bimestre 1'!AN35</f>
        <v>10</v>
      </c>
      <c r="E28" s="46">
        <f>'bimestre 2'!AJ35</f>
        <v>10</v>
      </c>
      <c r="F28" s="46">
        <f>'bimestre 3'!AG35</f>
        <v>10</v>
      </c>
      <c r="G28" s="46"/>
      <c r="H28" s="46">
        <f t="shared" si="0"/>
        <v>30</v>
      </c>
      <c r="I28" s="46">
        <f t="shared" si="1"/>
        <v>10</v>
      </c>
    </row>
    <row r="29" spans="1:9" x14ac:dyDescent="0.25">
      <c r="A29" s="45">
        <f>'bimestre 1'!A36</f>
        <v>27</v>
      </c>
      <c r="B29" s="45">
        <f>'bimestre 1'!B36</f>
        <v>201226187</v>
      </c>
      <c r="C29" s="45" t="str">
        <f>'bimestre 1'!C36</f>
        <v>URIARTE IBAÑEZ DANIEL</v>
      </c>
      <c r="D29" s="49">
        <f>'bimestre 1'!AN36</f>
        <v>10</v>
      </c>
      <c r="E29" s="46">
        <f>'bimestre 2'!AJ36</f>
        <v>10</v>
      </c>
      <c r="F29" s="46">
        <f>'bimestre 3'!AG36</f>
        <v>8</v>
      </c>
      <c r="G29" s="46"/>
      <c r="H29" s="46">
        <f t="shared" si="0"/>
        <v>28</v>
      </c>
      <c r="I29" s="46">
        <f t="shared" si="1"/>
        <v>9.3333333333333339</v>
      </c>
    </row>
    <row r="30" spans="1:9" x14ac:dyDescent="0.25">
      <c r="C30" s="48" t="s">
        <v>79</v>
      </c>
      <c r="D30" s="48">
        <f>AVERAGE(D3:D29)</f>
        <v>9.7407407407407405</v>
      </c>
      <c r="E30" s="48">
        <f t="shared" ref="E30:I30" si="2">AVERAGE(E3:E29)</f>
        <v>8.6666666666666661</v>
      </c>
      <c r="F30" s="48">
        <f t="shared" si="2"/>
        <v>8.1481481481481488</v>
      </c>
      <c r="G30" s="48" t="e">
        <f t="shared" si="2"/>
        <v>#DIV/0!</v>
      </c>
      <c r="H30" s="48"/>
      <c r="I30" s="48">
        <f t="shared" si="2"/>
        <v>8.851851851851853</v>
      </c>
    </row>
  </sheetData>
  <mergeCells count="1">
    <mergeCell ref="A1:I1"/>
  </mergeCells>
  <conditionalFormatting sqref="I3:I29 D3:G29">
    <cfRule type="cellIs" dxfId="2" priority="2" operator="lessThan">
      <formula>6</formula>
    </cfRule>
  </conditionalFormatting>
  <conditionalFormatting sqref="H3:H29">
    <cfRule type="cellIs" dxfId="1" priority="1" operator="lessThan">
      <formula>24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bimestre 1</vt:lpstr>
      <vt:lpstr>bimestre 2</vt:lpstr>
      <vt:lpstr>bimestre 3</vt:lpstr>
      <vt:lpstr>promedios</vt:lpstr>
      <vt:lpstr>'bimestre 1'!Área_de_impresión</vt:lpstr>
      <vt:lpstr>'bimestre 2'!Área_de_impresión</vt:lpstr>
      <vt:lpstr>'bimestre 3'!Área_de_impresión</vt:lpstr>
    </vt:vector>
  </TitlesOfParts>
  <Company>BUAP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sielc</dc:creator>
  <cp:lastModifiedBy>estrella</cp:lastModifiedBy>
  <cp:lastPrinted>2014-06-25T23:47:29Z</cp:lastPrinted>
  <dcterms:created xsi:type="dcterms:W3CDTF">2011-10-25T22:15:15Z</dcterms:created>
  <dcterms:modified xsi:type="dcterms:W3CDTF">2015-03-08T16:24:32Z</dcterms:modified>
</cp:coreProperties>
</file>